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19200" windowHeight="12160" activeTab="0"/>
  </bookViews>
  <sheets>
    <sheet name="Sheet1" sheetId="1" r:id="rId1"/>
  </sheets>
  <definedNames>
    <definedName name="_xlnm.Print_Area" localSheetId="0">'Sheet1'!$A$1:$L$64</definedName>
  </definedNames>
  <calcPr fullCalcOnLoad="1"/>
</workbook>
</file>

<file path=xl/sharedStrings.xml><?xml version="1.0" encoding="utf-8"?>
<sst xmlns="http://schemas.openxmlformats.org/spreadsheetml/2006/main" count="31" uniqueCount="25">
  <si>
    <t>Adjusted 205-day Weaning Weights</t>
  </si>
  <si>
    <t>Calf ID</t>
  </si>
  <si>
    <t>Birth Date</t>
  </si>
  <si>
    <t>Days of Age</t>
  </si>
  <si>
    <t>Male</t>
  </si>
  <si>
    <t>Female</t>
  </si>
  <si>
    <t>Age</t>
  </si>
  <si>
    <t>of Dam</t>
  </si>
  <si>
    <t xml:space="preserve">Weaning Date:  </t>
  </si>
  <si>
    <t>Name</t>
  </si>
  <si>
    <t>Address</t>
  </si>
  <si>
    <t>Contemporary Group Name:</t>
  </si>
  <si>
    <t>Total</t>
  </si>
  <si>
    <t>Avg.</t>
  </si>
  <si>
    <t>Note</t>
  </si>
  <si>
    <t>Dam Wt. Adjustment</t>
  </si>
  <si>
    <t>205 Day Wt.  (pounds)</t>
  </si>
  <si>
    <t>Dam Age (years)</t>
  </si>
  <si>
    <t>1=bull 2=heifer</t>
  </si>
  <si>
    <t>Weaning Wt (lbs)</t>
  </si>
  <si>
    <t>Birth Wt (lbs)</t>
  </si>
  <si>
    <t>example calf 2</t>
  </si>
  <si>
    <t>example calf 1</t>
  </si>
  <si>
    <t>St.Dev. =</t>
  </si>
  <si>
    <t>205 Day Rank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</si>
</sst>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0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60"/>
      <name val="Calibri"/>
      <family val="2"/>
    </font>
    <font>
      <b/>
      <sz val="20"/>
      <color indexed="8"/>
      <name val="Calibri"/>
      <family val="2"/>
    </font>
    <font>
      <b/>
      <sz val="11"/>
      <color indexed="26"/>
      <name val="Calibri"/>
      <family val="2"/>
    </font>
    <font>
      <sz val="11"/>
      <color indexed="26"/>
      <name val="Calibri"/>
      <family val="2"/>
    </font>
    <font>
      <i/>
      <sz val="11"/>
      <color indexed="8"/>
      <name val="Calibri"/>
      <family val="2"/>
    </font>
    <font>
      <b/>
      <i/>
      <sz val="11"/>
      <color indexed="12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1"/>
      <color rgb="FFC00000"/>
      <name val="Calibri"/>
      <family val="2"/>
    </font>
    <font>
      <b/>
      <sz val="20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FFCC"/>
      <name val="Calibri"/>
      <family val="2"/>
    </font>
    <font>
      <sz val="11"/>
      <color rgb="FFFFFFCC"/>
      <name val="Calibri"/>
      <family val="2"/>
    </font>
    <font>
      <i/>
      <sz val="11"/>
      <color theme="1"/>
      <name val="Calibri"/>
      <family val="2"/>
    </font>
    <font>
      <b/>
      <i/>
      <sz val="11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7" borderId="0" xfId="0" applyFill="1" applyAlignment="1">
      <alignment/>
    </xf>
    <xf numFmtId="1" fontId="0" fillId="7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2" borderId="0" xfId="0" applyFill="1" applyAlignment="1">
      <alignment/>
    </xf>
    <xf numFmtId="0" fontId="0" fillId="32" borderId="13" xfId="0" applyFill="1" applyBorder="1" applyAlignment="1">
      <alignment/>
    </xf>
    <xf numFmtId="0" fontId="0" fillId="3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43" fillId="32" borderId="0" xfId="0" applyFont="1" applyFill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0" fontId="0" fillId="32" borderId="0" xfId="0" applyFill="1" applyBorder="1" applyAlignment="1">
      <alignment/>
    </xf>
    <xf numFmtId="0" fontId="0" fillId="36" borderId="0" xfId="0" applyFill="1" applyBorder="1" applyAlignment="1">
      <alignment/>
    </xf>
    <xf numFmtId="0" fontId="44" fillId="33" borderId="0" xfId="0" applyFont="1" applyFill="1" applyAlignment="1">
      <alignment/>
    </xf>
    <xf numFmtId="1" fontId="0" fillId="32" borderId="0" xfId="0" applyNumberFormat="1" applyFill="1" applyBorder="1" applyAlignment="1">
      <alignment/>
    </xf>
    <xf numFmtId="0" fontId="45" fillId="32" borderId="0" xfId="0" applyFont="1" applyFill="1" applyAlignment="1">
      <alignment horizontal="right"/>
    </xf>
    <xf numFmtId="1" fontId="0" fillId="33" borderId="13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45" fillId="32" borderId="0" xfId="0" applyFont="1" applyFill="1" applyBorder="1" applyAlignment="1">
      <alignment/>
    </xf>
    <xf numFmtId="0" fontId="0" fillId="32" borderId="14" xfId="0" applyFill="1" applyBorder="1" applyAlignment="1">
      <alignment/>
    </xf>
    <xf numFmtId="1" fontId="0" fillId="32" borderId="14" xfId="0" applyNumberFormat="1" applyFill="1" applyBorder="1" applyAlignment="1">
      <alignment/>
    </xf>
    <xf numFmtId="14" fontId="0" fillId="32" borderId="14" xfId="0" applyNumberFormat="1" applyFill="1" applyBorder="1" applyAlignment="1">
      <alignment horizontal="center"/>
    </xf>
    <xf numFmtId="14" fontId="0" fillId="33" borderId="15" xfId="0" applyNumberFormat="1" applyFill="1" applyBorder="1" applyAlignment="1" applyProtection="1">
      <alignment/>
      <protection locked="0"/>
    </xf>
    <xf numFmtId="1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46" fillId="32" borderId="0" xfId="0" applyFont="1" applyFill="1" applyAlignment="1">
      <alignment horizontal="center"/>
    </xf>
    <xf numFmtId="0" fontId="46" fillId="32" borderId="13" xfId="0" applyFont="1" applyFill="1" applyBorder="1" applyAlignment="1">
      <alignment horizontal="center"/>
    </xf>
    <xf numFmtId="0" fontId="47" fillId="32" borderId="0" xfId="0" applyFont="1" applyFill="1" applyAlignment="1">
      <alignment/>
    </xf>
    <xf numFmtId="1" fontId="47" fillId="32" borderId="0" xfId="0" applyNumberFormat="1" applyFont="1" applyFill="1" applyAlignment="1">
      <alignment/>
    </xf>
    <xf numFmtId="0" fontId="0" fillId="0" borderId="0" xfId="0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14" fontId="0" fillId="36" borderId="0" xfId="0" applyNumberFormat="1" applyFill="1" applyBorder="1" applyAlignment="1" applyProtection="1">
      <alignment/>
      <protection locked="0"/>
    </xf>
    <xf numFmtId="1" fontId="0" fillId="36" borderId="0" xfId="0" applyNumberFormat="1" applyFill="1" applyBorder="1" applyAlignment="1">
      <alignment/>
    </xf>
    <xf numFmtId="0" fontId="0" fillId="0" borderId="16" xfId="0" applyFill="1" applyBorder="1" applyAlignment="1" applyProtection="1">
      <alignment/>
      <protection locked="0"/>
    </xf>
    <xf numFmtId="0" fontId="0" fillId="36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4" fontId="0" fillId="0" borderId="13" xfId="0" applyNumberFormat="1" applyFill="1" applyBorder="1" applyAlignment="1" applyProtection="1">
      <alignment/>
      <protection locked="0"/>
    </xf>
    <xf numFmtId="1" fontId="0" fillId="32" borderId="13" xfId="0" applyNumberFormat="1" applyFill="1" applyBorder="1" applyAlignment="1">
      <alignment/>
    </xf>
    <xf numFmtId="0" fontId="0" fillId="36" borderId="18" xfId="0" applyFill="1" applyBorder="1" applyAlignment="1" applyProtection="1">
      <alignment/>
      <protection locked="0"/>
    </xf>
    <xf numFmtId="14" fontId="0" fillId="36" borderId="18" xfId="0" applyNumberFormat="1" applyFill="1" applyBorder="1" applyAlignment="1" applyProtection="1">
      <alignment/>
      <protection locked="0"/>
    </xf>
    <xf numFmtId="0" fontId="0" fillId="36" borderId="18" xfId="0" applyFill="1" applyBorder="1" applyAlignment="1">
      <alignment/>
    </xf>
    <xf numFmtId="1" fontId="0" fillId="36" borderId="18" xfId="0" applyNumberFormat="1" applyFill="1" applyBorder="1" applyAlignment="1">
      <alignment/>
    </xf>
    <xf numFmtId="0" fontId="0" fillId="36" borderId="14" xfId="0" applyFill="1" applyBorder="1" applyAlignment="1" applyProtection="1">
      <alignment/>
      <protection locked="0"/>
    </xf>
    <xf numFmtId="14" fontId="0" fillId="36" borderId="14" xfId="0" applyNumberFormat="1" applyFill="1" applyBorder="1" applyAlignment="1" applyProtection="1">
      <alignment/>
      <protection locked="0"/>
    </xf>
    <xf numFmtId="0" fontId="0" fillId="36" borderId="14" xfId="0" applyFill="1" applyBorder="1" applyAlignment="1">
      <alignment/>
    </xf>
    <xf numFmtId="1" fontId="0" fillId="36" borderId="14" xfId="0" applyNumberFormat="1" applyFill="1" applyBorder="1" applyAlignment="1">
      <alignment/>
    </xf>
    <xf numFmtId="0" fontId="0" fillId="36" borderId="19" xfId="0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/>
      <protection locked="0"/>
    </xf>
    <xf numFmtId="0" fontId="48" fillId="0" borderId="21" xfId="0" applyFont="1" applyFill="1" applyBorder="1" applyAlignment="1" applyProtection="1">
      <alignment/>
      <protection locked="0"/>
    </xf>
    <xf numFmtId="0" fontId="48" fillId="36" borderId="22" xfId="0" applyFont="1" applyFill="1" applyBorder="1" applyAlignment="1" applyProtection="1">
      <alignment/>
      <protection locked="0"/>
    </xf>
    <xf numFmtId="0" fontId="48" fillId="36" borderId="21" xfId="0" applyFont="1" applyFill="1" applyBorder="1" applyAlignment="1" applyProtection="1">
      <alignment/>
      <protection locked="0"/>
    </xf>
    <xf numFmtId="0" fontId="48" fillId="36" borderId="23" xfId="0" applyFont="1" applyFill="1" applyBorder="1" applyAlignment="1" applyProtection="1">
      <alignment/>
      <protection locked="0"/>
    </xf>
    <xf numFmtId="0" fontId="48" fillId="0" borderId="24" xfId="0" applyFont="1" applyFill="1" applyBorder="1" applyAlignment="1" applyProtection="1">
      <alignment/>
      <protection locked="0"/>
    </xf>
    <xf numFmtId="1" fontId="0" fillId="32" borderId="14" xfId="0" applyNumberFormat="1" applyFill="1" applyBorder="1" applyAlignment="1">
      <alignment horizontal="center"/>
    </xf>
    <xf numFmtId="164" fontId="0" fillId="32" borderId="0" xfId="0" applyNumberFormat="1" applyFill="1" applyAlignment="1">
      <alignment horizontal="center"/>
    </xf>
    <xf numFmtId="0" fontId="0" fillId="32" borderId="14" xfId="0" applyFill="1" applyBorder="1" applyAlignment="1">
      <alignment horizontal="center"/>
    </xf>
    <xf numFmtId="1" fontId="0" fillId="32" borderId="0" xfId="0" applyNumberFormat="1" applyFill="1" applyAlignment="1">
      <alignment horizontal="center"/>
    </xf>
    <xf numFmtId="0" fontId="45" fillId="32" borderId="13" xfId="0" applyFont="1" applyFill="1" applyBorder="1" applyAlignment="1">
      <alignment horizontal="center" wrapText="1"/>
    </xf>
    <xf numFmtId="1" fontId="45" fillId="32" borderId="13" xfId="0" applyNumberFormat="1" applyFont="1" applyFill="1" applyBorder="1" applyAlignment="1">
      <alignment horizontal="center" wrapText="1"/>
    </xf>
    <xf numFmtId="0" fontId="45" fillId="32" borderId="13" xfId="0" applyFont="1" applyFill="1" applyBorder="1" applyAlignment="1">
      <alignment horizontal="center"/>
    </xf>
    <xf numFmtId="0" fontId="49" fillId="32" borderId="0" xfId="0" applyFont="1" applyFill="1" applyBorder="1" applyAlignment="1" applyProtection="1">
      <alignment horizontal="center"/>
      <protection/>
    </xf>
    <xf numFmtId="0" fontId="49" fillId="32" borderId="18" xfId="0" applyFont="1" applyFill="1" applyBorder="1" applyAlignment="1" applyProtection="1">
      <alignment horizontal="center"/>
      <protection/>
    </xf>
    <xf numFmtId="0" fontId="49" fillId="32" borderId="14" xfId="0" applyFont="1" applyFill="1" applyBorder="1" applyAlignment="1" applyProtection="1">
      <alignment horizontal="center"/>
      <protection/>
    </xf>
    <xf numFmtId="0" fontId="49" fillId="32" borderId="13" xfId="0" applyFont="1" applyFill="1" applyBorder="1" applyAlignment="1" applyProtection="1">
      <alignment horizontal="center"/>
      <protection/>
    </xf>
    <xf numFmtId="0" fontId="0" fillId="34" borderId="25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3</xdr:col>
      <xdr:colOff>581025</xdr:colOff>
      <xdr:row>2</xdr:row>
      <xdr:rowOff>123825</xdr:rowOff>
    </xdr:to>
    <xdr:pic>
      <xdr:nvPicPr>
        <xdr:cNvPr id="1" name="Picture 6" descr="ISEOredIB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2286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showRowColHeaders="0"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20" sqref="F20"/>
    </sheetView>
  </sheetViews>
  <sheetFormatPr defaultColWidth="9.140625" defaultRowHeight="15"/>
  <cols>
    <col min="1" max="1" width="6.00390625" style="1" customWidth="1"/>
    <col min="2" max="2" width="11.421875" style="1" customWidth="1"/>
    <col min="3" max="3" width="9.00390625" style="1" customWidth="1"/>
    <col min="4" max="5" width="10.421875" style="1" customWidth="1"/>
    <col min="6" max="6" width="12.421875" style="1" customWidth="1"/>
    <col min="7" max="7" width="9.7109375" style="1" bestFit="1" customWidth="1"/>
    <col min="8" max="9" width="9.140625" style="1" customWidth="1"/>
    <col min="10" max="10" width="11.8515625" style="1" customWidth="1"/>
    <col min="11" max="11" width="11.28125" style="2" customWidth="1"/>
    <col min="12" max="12" width="26.00390625" style="1" customWidth="1"/>
    <col min="13" max="16384" width="9.140625" style="1" customWidth="1"/>
  </cols>
  <sheetData>
    <row r="1" spans="11:12" s="3" customFormat="1" ht="15">
      <c r="K1" s="27"/>
      <c r="L1" s="28"/>
    </row>
    <row r="2" spans="10:12" s="3" customFormat="1" ht="15.75" thickBot="1">
      <c r="J2" s="3" t="s">
        <v>9</v>
      </c>
      <c r="K2" s="20"/>
      <c r="L2" s="21"/>
    </row>
    <row r="3" spans="10:12" s="3" customFormat="1" ht="15.75" thickBot="1">
      <c r="J3" s="3" t="s">
        <v>10</v>
      </c>
      <c r="K3" s="20"/>
      <c r="L3" s="21"/>
    </row>
    <row r="4" spans="4:12" s="3" customFormat="1" ht="27" thickBot="1">
      <c r="D4" s="17" t="s">
        <v>0</v>
      </c>
      <c r="K4" s="20"/>
      <c r="L4" s="21"/>
    </row>
    <row r="5" spans="11:12" s="3" customFormat="1" ht="15.75" thickBot="1">
      <c r="K5" s="20"/>
      <c r="L5" s="21"/>
    </row>
    <row r="6" spans="11:12" s="3" customFormat="1" ht="15.75" thickBot="1">
      <c r="K6" s="27"/>
      <c r="L6" s="28"/>
    </row>
    <row r="7" spans="1:19" ht="15.75" thickBot="1">
      <c r="A7" s="4"/>
      <c r="B7" s="5"/>
      <c r="C7" s="5"/>
      <c r="D7" s="5"/>
      <c r="E7" s="70"/>
      <c r="F7" s="70"/>
      <c r="G7" s="70"/>
      <c r="H7" s="5"/>
      <c r="I7" s="5"/>
      <c r="J7" s="5"/>
      <c r="K7" s="6"/>
      <c r="L7" s="5"/>
      <c r="M7" s="5"/>
      <c r="N7" s="5"/>
      <c r="O7" s="5"/>
      <c r="P7" s="5"/>
      <c r="Q7" s="5"/>
      <c r="R7" s="5"/>
      <c r="S7" s="7"/>
    </row>
    <row r="8" spans="1:19" ht="15.75" thickBot="1">
      <c r="A8" s="15"/>
      <c r="B8" s="22" t="s">
        <v>11</v>
      </c>
      <c r="C8" s="22"/>
      <c r="D8" s="15"/>
      <c r="E8" s="71"/>
      <c r="F8" s="72"/>
      <c r="G8" s="73"/>
      <c r="H8" s="15"/>
      <c r="I8" s="15"/>
      <c r="J8" s="19" t="s">
        <v>8</v>
      </c>
      <c r="K8" s="26">
        <v>43758</v>
      </c>
      <c r="L8" s="15"/>
      <c r="M8" s="15"/>
      <c r="N8" s="15"/>
      <c r="O8" s="15"/>
      <c r="P8" s="15"/>
      <c r="Q8" s="15"/>
      <c r="R8" s="15"/>
      <c r="S8" s="15"/>
    </row>
    <row r="9" spans="1:19" s="11" customFormat="1" ht="33" thickBot="1">
      <c r="A9" s="10"/>
      <c r="B9" s="63" t="s">
        <v>1</v>
      </c>
      <c r="C9" s="63" t="s">
        <v>24</v>
      </c>
      <c r="D9" s="63" t="s">
        <v>19</v>
      </c>
      <c r="E9" s="63" t="s">
        <v>20</v>
      </c>
      <c r="F9" s="63" t="s">
        <v>2</v>
      </c>
      <c r="G9" s="63" t="s">
        <v>18</v>
      </c>
      <c r="H9" s="63" t="s">
        <v>17</v>
      </c>
      <c r="I9" s="63" t="s">
        <v>3</v>
      </c>
      <c r="J9" s="63" t="s">
        <v>15</v>
      </c>
      <c r="K9" s="64" t="s">
        <v>16</v>
      </c>
      <c r="L9" s="65" t="s">
        <v>14</v>
      </c>
      <c r="M9" s="10"/>
      <c r="N9" s="10"/>
      <c r="O9" s="10"/>
      <c r="P9" s="29" t="s">
        <v>6</v>
      </c>
      <c r="Q9" s="29" t="s">
        <v>4</v>
      </c>
      <c r="R9" s="29" t="s">
        <v>5</v>
      </c>
      <c r="S9" s="10"/>
    </row>
    <row r="10" spans="1:19" ht="15.75" thickBot="1">
      <c r="A10" s="12">
        <v>1</v>
      </c>
      <c r="B10" s="38">
        <v>191</v>
      </c>
      <c r="C10" s="66">
        <f>IF(K10="","",RANK(K10,$K$10:$K$61))</f>
        <v>1</v>
      </c>
      <c r="D10" s="33">
        <v>650</v>
      </c>
      <c r="E10" s="33">
        <v>75</v>
      </c>
      <c r="F10" s="34">
        <v>43499</v>
      </c>
      <c r="G10" s="33">
        <v>1</v>
      </c>
      <c r="H10" s="33">
        <v>6</v>
      </c>
      <c r="I10" s="15">
        <f aca="true" t="shared" si="0" ref="I10:I41">IF(F10="","",$K$8-F10)</f>
        <v>259</v>
      </c>
      <c r="J10" s="15">
        <f aca="true" t="shared" si="1" ref="J10:J21">IF(H10="","",VLOOKUP(H10,$P$10:$R$15,G10+1))</f>
        <v>0</v>
      </c>
      <c r="K10" s="18">
        <f>IF(J10="","",(((D10-E10)/I10)*205)+E10+J10)</f>
        <v>530.11583011583</v>
      </c>
      <c r="L10" s="54" t="s">
        <v>22</v>
      </c>
      <c r="M10" s="8"/>
      <c r="N10" s="8"/>
      <c r="O10" s="8"/>
      <c r="P10" s="30" t="s">
        <v>7</v>
      </c>
      <c r="Q10" s="30">
        <v>1</v>
      </c>
      <c r="R10" s="30">
        <v>2</v>
      </c>
      <c r="S10" s="8"/>
    </row>
    <row r="11" spans="1:19" ht="15">
      <c r="A11" s="12">
        <f>1+A10</f>
        <v>2</v>
      </c>
      <c r="B11" s="38">
        <v>192</v>
      </c>
      <c r="C11" s="66">
        <f>IF(K11="","",RANK(K11,$K$10:$K$61))</f>
        <v>2</v>
      </c>
      <c r="D11" s="33">
        <v>450</v>
      </c>
      <c r="E11" s="33">
        <v>75</v>
      </c>
      <c r="F11" s="34">
        <v>43580</v>
      </c>
      <c r="G11" s="33">
        <v>1</v>
      </c>
      <c r="H11" s="33">
        <v>6</v>
      </c>
      <c r="I11" s="15">
        <f t="shared" si="0"/>
        <v>178</v>
      </c>
      <c r="J11" s="15">
        <f t="shared" si="1"/>
        <v>0</v>
      </c>
      <c r="K11" s="18">
        <f>IF(J11="","",(((D11-E11)/I11)*205)+E11+J11)</f>
        <v>506.88202247191015</v>
      </c>
      <c r="L11" s="54" t="s">
        <v>21</v>
      </c>
      <c r="M11" s="8"/>
      <c r="N11" s="8"/>
      <c r="O11" s="8"/>
      <c r="P11" s="31">
        <v>2</v>
      </c>
      <c r="Q11" s="31">
        <v>60</v>
      </c>
      <c r="R11" s="31">
        <v>54</v>
      </c>
      <c r="S11" s="8"/>
    </row>
    <row r="12" spans="1:19" ht="15">
      <c r="A12" s="12">
        <f aca="true" t="shared" si="2" ref="A12:A55">1+A11</f>
        <v>3</v>
      </c>
      <c r="B12" s="38"/>
      <c r="C12" s="66">
        <f>IF(K12="","",RANK(K12,$K$10:$K$61))</f>
      </c>
      <c r="D12" s="33"/>
      <c r="E12" s="33"/>
      <c r="F12" s="34"/>
      <c r="G12" s="33"/>
      <c r="H12" s="33"/>
      <c r="I12" s="15">
        <f t="shared" si="0"/>
      </c>
      <c r="J12" s="15">
        <f t="shared" si="1"/>
      </c>
      <c r="K12" s="18">
        <f aca="true" t="shared" si="3" ref="K12:K21">IF(J12="","",(((D12-E12)/I12)*205)+E12+J12)</f>
      </c>
      <c r="L12" s="54"/>
      <c r="M12" s="8"/>
      <c r="N12" s="8"/>
      <c r="O12" s="8"/>
      <c r="P12" s="31">
        <v>3</v>
      </c>
      <c r="Q12" s="31">
        <v>40</v>
      </c>
      <c r="R12" s="31">
        <v>36</v>
      </c>
      <c r="S12" s="8"/>
    </row>
    <row r="13" spans="1:19" ht="15">
      <c r="A13" s="12">
        <f t="shared" si="2"/>
        <v>4</v>
      </c>
      <c r="B13" s="52"/>
      <c r="C13" s="67">
        <f aca="true" t="shared" si="4" ref="C13:C61">IF(K13="","",RANK(K13,$K$10:$K$61))</f>
      </c>
      <c r="D13" s="44"/>
      <c r="E13" s="44"/>
      <c r="F13" s="45"/>
      <c r="G13" s="44"/>
      <c r="H13" s="44"/>
      <c r="I13" s="46">
        <f t="shared" si="0"/>
      </c>
      <c r="J13" s="46">
        <f t="shared" si="1"/>
      </c>
      <c r="K13" s="47">
        <f t="shared" si="3"/>
      </c>
      <c r="L13" s="55"/>
      <c r="M13" s="8"/>
      <c r="N13" s="8"/>
      <c r="O13" s="8"/>
      <c r="P13" s="31">
        <v>4</v>
      </c>
      <c r="Q13" s="31">
        <v>20</v>
      </c>
      <c r="R13" s="31">
        <v>18</v>
      </c>
      <c r="S13" s="8"/>
    </row>
    <row r="14" spans="1:19" ht="15">
      <c r="A14" s="12">
        <f t="shared" si="2"/>
        <v>5</v>
      </c>
      <c r="B14" s="39"/>
      <c r="C14" s="66">
        <f t="shared" si="4"/>
      </c>
      <c r="D14" s="35"/>
      <c r="E14" s="35"/>
      <c r="F14" s="36"/>
      <c r="G14" s="35"/>
      <c r="H14" s="35"/>
      <c r="I14" s="16">
        <f t="shared" si="0"/>
      </c>
      <c r="J14" s="16">
        <f t="shared" si="1"/>
      </c>
      <c r="K14" s="37">
        <f t="shared" si="3"/>
      </c>
      <c r="L14" s="56"/>
      <c r="M14" s="8"/>
      <c r="N14" s="8"/>
      <c r="O14" s="8"/>
      <c r="P14" s="32">
        <v>5</v>
      </c>
      <c r="Q14" s="31">
        <v>0</v>
      </c>
      <c r="R14" s="31">
        <v>0</v>
      </c>
      <c r="S14" s="8"/>
    </row>
    <row r="15" spans="1:19" ht="15">
      <c r="A15" s="12">
        <f t="shared" si="2"/>
        <v>6</v>
      </c>
      <c r="B15" s="53"/>
      <c r="C15" s="68">
        <f t="shared" si="4"/>
      </c>
      <c r="D15" s="48"/>
      <c r="E15" s="48"/>
      <c r="F15" s="49"/>
      <c r="G15" s="48"/>
      <c r="H15" s="48"/>
      <c r="I15" s="50">
        <f t="shared" si="0"/>
      </c>
      <c r="J15" s="50">
        <f t="shared" si="1"/>
      </c>
      <c r="K15" s="51">
        <f t="shared" si="3"/>
      </c>
      <c r="L15" s="57"/>
      <c r="M15" s="8"/>
      <c r="N15" s="8"/>
      <c r="O15" s="8"/>
      <c r="P15" s="31">
        <v>6</v>
      </c>
      <c r="Q15" s="31">
        <v>0</v>
      </c>
      <c r="R15" s="31">
        <v>0</v>
      </c>
      <c r="S15" s="8"/>
    </row>
    <row r="16" spans="1:19" ht="15">
      <c r="A16" s="12">
        <f t="shared" si="2"/>
        <v>7</v>
      </c>
      <c r="B16" s="38"/>
      <c r="C16" s="66">
        <f t="shared" si="4"/>
      </c>
      <c r="D16" s="33"/>
      <c r="E16" s="33"/>
      <c r="F16" s="34"/>
      <c r="G16" s="33"/>
      <c r="H16" s="33"/>
      <c r="I16" s="15">
        <f t="shared" si="0"/>
      </c>
      <c r="J16" s="15">
        <f t="shared" si="1"/>
      </c>
      <c r="K16" s="18">
        <f t="shared" si="3"/>
      </c>
      <c r="L16" s="54"/>
      <c r="M16" s="8"/>
      <c r="N16" s="8"/>
      <c r="O16" s="8"/>
      <c r="P16" s="31">
        <v>7</v>
      </c>
      <c r="Q16" s="31">
        <v>0</v>
      </c>
      <c r="R16" s="31">
        <v>0</v>
      </c>
      <c r="S16" s="8"/>
    </row>
    <row r="17" spans="1:19" ht="15">
      <c r="A17" s="12">
        <f t="shared" si="2"/>
        <v>8</v>
      </c>
      <c r="B17" s="38"/>
      <c r="C17" s="66">
        <f t="shared" si="4"/>
      </c>
      <c r="D17" s="33"/>
      <c r="E17" s="33"/>
      <c r="F17" s="34"/>
      <c r="G17" s="33"/>
      <c r="H17" s="33"/>
      <c r="I17" s="15">
        <f t="shared" si="0"/>
      </c>
      <c r="J17" s="15">
        <f t="shared" si="1"/>
      </c>
      <c r="K17" s="18">
        <f t="shared" si="3"/>
      </c>
      <c r="L17" s="54"/>
      <c r="M17" s="8"/>
      <c r="N17" s="8"/>
      <c r="O17" s="8"/>
      <c r="P17" s="31">
        <v>8</v>
      </c>
      <c r="Q17" s="31">
        <v>0</v>
      </c>
      <c r="R17" s="31">
        <v>0</v>
      </c>
      <c r="S17" s="8"/>
    </row>
    <row r="18" spans="1:19" ht="15">
      <c r="A18" s="12">
        <f t="shared" si="2"/>
        <v>9</v>
      </c>
      <c r="B18" s="38"/>
      <c r="C18" s="66">
        <f t="shared" si="4"/>
      </c>
      <c r="D18" s="33"/>
      <c r="E18" s="33"/>
      <c r="F18" s="34"/>
      <c r="G18" s="33"/>
      <c r="H18" s="33"/>
      <c r="I18" s="15">
        <f t="shared" si="0"/>
      </c>
      <c r="J18" s="15">
        <f t="shared" si="1"/>
      </c>
      <c r="K18" s="18">
        <f t="shared" si="3"/>
      </c>
      <c r="L18" s="54"/>
      <c r="M18" s="8"/>
      <c r="N18" s="8"/>
      <c r="O18" s="8"/>
      <c r="P18" s="31">
        <v>9</v>
      </c>
      <c r="Q18" s="31">
        <v>0</v>
      </c>
      <c r="R18" s="31">
        <v>0</v>
      </c>
      <c r="S18" s="8"/>
    </row>
    <row r="19" spans="1:19" ht="15">
      <c r="A19" s="12">
        <f t="shared" si="2"/>
        <v>10</v>
      </c>
      <c r="B19" s="52"/>
      <c r="C19" s="67">
        <f t="shared" si="4"/>
      </c>
      <c r="D19" s="44"/>
      <c r="E19" s="44"/>
      <c r="F19" s="45"/>
      <c r="G19" s="44"/>
      <c r="H19" s="44"/>
      <c r="I19" s="46">
        <f t="shared" si="0"/>
      </c>
      <c r="J19" s="46">
        <f t="shared" si="1"/>
      </c>
      <c r="K19" s="47">
        <f t="shared" si="3"/>
      </c>
      <c r="L19" s="55"/>
      <c r="M19" s="8"/>
      <c r="N19" s="8"/>
      <c r="O19" s="8"/>
      <c r="P19" s="31">
        <v>10</v>
      </c>
      <c r="Q19" s="31">
        <v>0</v>
      </c>
      <c r="R19" s="31">
        <v>0</v>
      </c>
      <c r="S19" s="8"/>
    </row>
    <row r="20" spans="1:19" ht="15">
      <c r="A20" s="12">
        <f t="shared" si="2"/>
        <v>11</v>
      </c>
      <c r="B20" s="39"/>
      <c r="C20" s="66">
        <f t="shared" si="4"/>
      </c>
      <c r="D20" s="35"/>
      <c r="E20" s="35"/>
      <c r="F20" s="36"/>
      <c r="G20" s="35"/>
      <c r="H20" s="35"/>
      <c r="I20" s="16">
        <f t="shared" si="0"/>
      </c>
      <c r="J20" s="16">
        <f t="shared" si="1"/>
      </c>
      <c r="K20" s="37">
        <f t="shared" si="3"/>
      </c>
      <c r="L20" s="56"/>
      <c r="M20" s="8"/>
      <c r="N20" s="8"/>
      <c r="O20" s="8"/>
      <c r="P20" s="31">
        <v>11</v>
      </c>
      <c r="Q20" s="31">
        <v>20</v>
      </c>
      <c r="R20" s="31">
        <v>18</v>
      </c>
      <c r="S20" s="8"/>
    </row>
    <row r="21" spans="1:19" ht="15">
      <c r="A21" s="12">
        <f t="shared" si="2"/>
        <v>12</v>
      </c>
      <c r="B21" s="53"/>
      <c r="C21" s="68">
        <f t="shared" si="4"/>
      </c>
      <c r="D21" s="48"/>
      <c r="E21" s="48"/>
      <c r="F21" s="49"/>
      <c r="G21" s="48"/>
      <c r="H21" s="48"/>
      <c r="I21" s="50">
        <f t="shared" si="0"/>
      </c>
      <c r="J21" s="50">
        <f t="shared" si="1"/>
      </c>
      <c r="K21" s="51">
        <f t="shared" si="3"/>
      </c>
      <c r="L21" s="57"/>
      <c r="M21" s="8"/>
      <c r="N21" s="8"/>
      <c r="O21" s="8"/>
      <c r="P21" s="31">
        <v>12</v>
      </c>
      <c r="Q21" s="31">
        <v>20</v>
      </c>
      <c r="R21" s="31">
        <v>18</v>
      </c>
      <c r="S21" s="8"/>
    </row>
    <row r="22" spans="1:19" ht="15">
      <c r="A22" s="12">
        <f t="shared" si="2"/>
        <v>13</v>
      </c>
      <c r="B22" s="38"/>
      <c r="C22" s="66">
        <f t="shared" si="4"/>
      </c>
      <c r="D22" s="33"/>
      <c r="E22" s="33"/>
      <c r="F22" s="34"/>
      <c r="G22" s="33"/>
      <c r="H22" s="33"/>
      <c r="I22" s="15">
        <f t="shared" si="0"/>
      </c>
      <c r="J22" s="15">
        <f aca="true" t="shared" si="5" ref="J22:J57">IF(H22="","",VLOOKUP(H22,$P$10:$R$15,G22+1))</f>
      </c>
      <c r="K22" s="18">
        <f aca="true" t="shared" si="6" ref="K22:K57">IF(J22="","",(((D22-E22)/I22)*205)+E22+J22)</f>
      </c>
      <c r="L22" s="54"/>
      <c r="M22" s="8"/>
      <c r="N22" s="8"/>
      <c r="O22" s="8"/>
      <c r="P22" s="31">
        <v>13</v>
      </c>
      <c r="Q22" s="31">
        <v>20</v>
      </c>
      <c r="R22" s="31">
        <v>18</v>
      </c>
      <c r="S22" s="8"/>
    </row>
    <row r="23" spans="1:19" ht="15">
      <c r="A23" s="12">
        <f t="shared" si="2"/>
        <v>14</v>
      </c>
      <c r="B23" s="38"/>
      <c r="C23" s="66">
        <f t="shared" si="4"/>
      </c>
      <c r="D23" s="33"/>
      <c r="E23" s="33"/>
      <c r="F23" s="34"/>
      <c r="G23" s="33"/>
      <c r="H23" s="33"/>
      <c r="I23" s="15">
        <f t="shared" si="0"/>
      </c>
      <c r="J23" s="15">
        <f t="shared" si="5"/>
      </c>
      <c r="K23" s="18">
        <f t="shared" si="6"/>
      </c>
      <c r="L23" s="54"/>
      <c r="M23" s="8"/>
      <c r="N23" s="8"/>
      <c r="O23" s="8"/>
      <c r="P23" s="31">
        <v>14</v>
      </c>
      <c r="Q23" s="31">
        <v>20</v>
      </c>
      <c r="R23" s="31">
        <v>18</v>
      </c>
      <c r="S23" s="8"/>
    </row>
    <row r="24" spans="1:19" ht="15">
      <c r="A24" s="12">
        <f t="shared" si="2"/>
        <v>15</v>
      </c>
      <c r="B24" s="38"/>
      <c r="C24" s="66">
        <f t="shared" si="4"/>
      </c>
      <c r="D24" s="33"/>
      <c r="E24" s="33"/>
      <c r="F24" s="34"/>
      <c r="G24" s="33"/>
      <c r="H24" s="33"/>
      <c r="I24" s="15">
        <f t="shared" si="0"/>
      </c>
      <c r="J24" s="15">
        <f t="shared" si="5"/>
      </c>
      <c r="K24" s="18">
        <f t="shared" si="6"/>
      </c>
      <c r="L24" s="54"/>
      <c r="M24" s="8"/>
      <c r="N24" s="8"/>
      <c r="O24" s="8"/>
      <c r="P24" s="31">
        <v>15</v>
      </c>
      <c r="Q24" s="31">
        <v>20</v>
      </c>
      <c r="R24" s="31">
        <v>18</v>
      </c>
      <c r="S24" s="8"/>
    </row>
    <row r="25" spans="1:19" ht="15">
      <c r="A25" s="12">
        <f t="shared" si="2"/>
        <v>16</v>
      </c>
      <c r="B25" s="52"/>
      <c r="C25" s="67">
        <f t="shared" si="4"/>
      </c>
      <c r="D25" s="44"/>
      <c r="E25" s="44"/>
      <c r="F25" s="45"/>
      <c r="G25" s="44"/>
      <c r="H25" s="44"/>
      <c r="I25" s="46">
        <f t="shared" si="0"/>
      </c>
      <c r="J25" s="46">
        <f t="shared" si="5"/>
      </c>
      <c r="K25" s="47">
        <f t="shared" si="6"/>
      </c>
      <c r="L25" s="55"/>
      <c r="M25" s="8"/>
      <c r="N25" s="8"/>
      <c r="O25" s="8"/>
      <c r="P25" s="31">
        <v>16</v>
      </c>
      <c r="Q25" s="31">
        <v>20</v>
      </c>
      <c r="R25" s="31">
        <v>18</v>
      </c>
      <c r="S25" s="8"/>
    </row>
    <row r="26" spans="1:19" ht="15">
      <c r="A26" s="12">
        <f t="shared" si="2"/>
        <v>17</v>
      </c>
      <c r="B26" s="39"/>
      <c r="C26" s="66">
        <f t="shared" si="4"/>
      </c>
      <c r="D26" s="35"/>
      <c r="E26" s="35"/>
      <c r="F26" s="36"/>
      <c r="G26" s="35"/>
      <c r="H26" s="35"/>
      <c r="I26" s="16">
        <f t="shared" si="0"/>
      </c>
      <c r="J26" s="16">
        <f t="shared" si="5"/>
      </c>
      <c r="K26" s="37">
        <f t="shared" si="6"/>
      </c>
      <c r="L26" s="56"/>
      <c r="M26" s="8"/>
      <c r="N26" s="8"/>
      <c r="O26" s="8"/>
      <c r="P26" s="31">
        <v>17</v>
      </c>
      <c r="Q26" s="31">
        <v>20</v>
      </c>
      <c r="R26" s="31">
        <v>18</v>
      </c>
      <c r="S26" s="8"/>
    </row>
    <row r="27" spans="1:19" ht="15">
      <c r="A27" s="12">
        <f t="shared" si="2"/>
        <v>18</v>
      </c>
      <c r="B27" s="53"/>
      <c r="C27" s="68">
        <f t="shared" si="4"/>
      </c>
      <c r="D27" s="48"/>
      <c r="E27" s="48"/>
      <c r="F27" s="49"/>
      <c r="G27" s="48"/>
      <c r="H27" s="48"/>
      <c r="I27" s="50">
        <f t="shared" si="0"/>
      </c>
      <c r="J27" s="50">
        <f t="shared" si="5"/>
      </c>
      <c r="K27" s="51">
        <f t="shared" si="6"/>
      </c>
      <c r="L27" s="57"/>
      <c r="M27" s="8"/>
      <c r="N27" s="8"/>
      <c r="O27" s="8"/>
      <c r="P27" s="31">
        <v>18</v>
      </c>
      <c r="Q27" s="31">
        <v>20</v>
      </c>
      <c r="R27" s="31">
        <v>18</v>
      </c>
      <c r="S27" s="8"/>
    </row>
    <row r="28" spans="1:19" ht="15">
      <c r="A28" s="12">
        <f t="shared" si="2"/>
        <v>19</v>
      </c>
      <c r="B28" s="38"/>
      <c r="C28" s="66">
        <f t="shared" si="4"/>
      </c>
      <c r="D28" s="33"/>
      <c r="E28" s="33"/>
      <c r="F28" s="34"/>
      <c r="G28" s="33"/>
      <c r="H28" s="33"/>
      <c r="I28" s="15">
        <f t="shared" si="0"/>
      </c>
      <c r="J28" s="15">
        <f t="shared" si="5"/>
      </c>
      <c r="K28" s="18">
        <f t="shared" si="6"/>
      </c>
      <c r="L28" s="54"/>
      <c r="M28" s="8"/>
      <c r="N28" s="8"/>
      <c r="O28" s="8"/>
      <c r="P28" s="31">
        <v>19</v>
      </c>
      <c r="Q28" s="31">
        <v>20</v>
      </c>
      <c r="R28" s="31">
        <v>18</v>
      </c>
      <c r="S28" s="8"/>
    </row>
    <row r="29" spans="1:19" ht="15">
      <c r="A29" s="12">
        <f t="shared" si="2"/>
        <v>20</v>
      </c>
      <c r="B29" s="38"/>
      <c r="C29" s="66">
        <f t="shared" si="4"/>
      </c>
      <c r="D29" s="33"/>
      <c r="E29" s="33"/>
      <c r="F29" s="34"/>
      <c r="G29" s="33"/>
      <c r="H29" s="33"/>
      <c r="I29" s="15">
        <f t="shared" si="0"/>
      </c>
      <c r="J29" s="15">
        <f t="shared" si="5"/>
      </c>
      <c r="K29" s="18">
        <f t="shared" si="6"/>
      </c>
      <c r="L29" s="54"/>
      <c r="M29" s="8"/>
      <c r="N29" s="8"/>
      <c r="O29" s="8"/>
      <c r="P29" s="31">
        <v>20</v>
      </c>
      <c r="Q29" s="31">
        <v>20</v>
      </c>
      <c r="R29" s="31">
        <v>18</v>
      </c>
      <c r="S29" s="8"/>
    </row>
    <row r="30" spans="1:19" ht="15">
      <c r="A30" s="12">
        <f t="shared" si="2"/>
        <v>21</v>
      </c>
      <c r="B30" s="38"/>
      <c r="C30" s="66">
        <f t="shared" si="4"/>
      </c>
      <c r="D30" s="33"/>
      <c r="E30" s="33"/>
      <c r="F30" s="34"/>
      <c r="G30" s="33"/>
      <c r="H30" s="33"/>
      <c r="I30" s="15">
        <f t="shared" si="0"/>
      </c>
      <c r="J30" s="15">
        <f t="shared" si="5"/>
      </c>
      <c r="K30" s="18">
        <f t="shared" si="6"/>
      </c>
      <c r="L30" s="54"/>
      <c r="M30" s="8"/>
      <c r="N30" s="8"/>
      <c r="O30" s="8"/>
      <c r="P30" s="8"/>
      <c r="Q30" s="8"/>
      <c r="R30" s="8"/>
      <c r="S30" s="8"/>
    </row>
    <row r="31" spans="1:19" ht="15">
      <c r="A31" s="12">
        <f t="shared" si="2"/>
        <v>22</v>
      </c>
      <c r="B31" s="52"/>
      <c r="C31" s="67">
        <f t="shared" si="4"/>
      </c>
      <c r="D31" s="44"/>
      <c r="E31" s="44"/>
      <c r="F31" s="45"/>
      <c r="G31" s="44"/>
      <c r="H31" s="44"/>
      <c r="I31" s="46">
        <f t="shared" si="0"/>
      </c>
      <c r="J31" s="46">
        <f t="shared" si="5"/>
      </c>
      <c r="K31" s="47">
        <f t="shared" si="6"/>
      </c>
      <c r="L31" s="55"/>
      <c r="M31" s="8"/>
      <c r="N31" s="8"/>
      <c r="O31" s="8"/>
      <c r="P31" s="8"/>
      <c r="Q31" s="8"/>
      <c r="R31" s="8"/>
      <c r="S31" s="8"/>
    </row>
    <row r="32" spans="1:19" ht="15">
      <c r="A32" s="12">
        <f t="shared" si="2"/>
        <v>23</v>
      </c>
      <c r="B32" s="39"/>
      <c r="C32" s="66">
        <f t="shared" si="4"/>
      </c>
      <c r="D32" s="35"/>
      <c r="E32" s="35"/>
      <c r="F32" s="36"/>
      <c r="G32" s="35"/>
      <c r="H32" s="35"/>
      <c r="I32" s="16">
        <f t="shared" si="0"/>
      </c>
      <c r="J32" s="16">
        <f t="shared" si="5"/>
      </c>
      <c r="K32" s="37">
        <f t="shared" si="6"/>
      </c>
      <c r="L32" s="56"/>
      <c r="M32" s="8"/>
      <c r="N32" s="8"/>
      <c r="O32" s="8"/>
      <c r="P32" s="8"/>
      <c r="Q32" s="8"/>
      <c r="R32" s="8"/>
      <c r="S32" s="8"/>
    </row>
    <row r="33" spans="1:19" ht="15">
      <c r="A33" s="12">
        <f t="shared" si="2"/>
        <v>24</v>
      </c>
      <c r="B33" s="53"/>
      <c r="C33" s="68">
        <f t="shared" si="4"/>
      </c>
      <c r="D33" s="48"/>
      <c r="E33" s="48"/>
      <c r="F33" s="49"/>
      <c r="G33" s="48"/>
      <c r="H33" s="48"/>
      <c r="I33" s="50">
        <f t="shared" si="0"/>
      </c>
      <c r="J33" s="50">
        <f t="shared" si="5"/>
      </c>
      <c r="K33" s="51">
        <f t="shared" si="6"/>
      </c>
      <c r="L33" s="57"/>
      <c r="M33" s="8"/>
      <c r="N33" s="8"/>
      <c r="O33" s="8"/>
      <c r="P33" s="8"/>
      <c r="Q33" s="8"/>
      <c r="R33" s="8"/>
      <c r="S33" s="8"/>
    </row>
    <row r="34" spans="1:19" ht="15">
      <c r="A34" s="12">
        <f t="shared" si="2"/>
        <v>25</v>
      </c>
      <c r="B34" s="38"/>
      <c r="C34" s="66">
        <f t="shared" si="4"/>
      </c>
      <c r="D34" s="33"/>
      <c r="E34" s="33"/>
      <c r="F34" s="34"/>
      <c r="G34" s="33"/>
      <c r="H34" s="33"/>
      <c r="I34" s="15">
        <f t="shared" si="0"/>
      </c>
      <c r="J34" s="15">
        <f t="shared" si="5"/>
      </c>
      <c r="K34" s="18">
        <f t="shared" si="6"/>
      </c>
      <c r="L34" s="54"/>
      <c r="M34" s="8"/>
      <c r="N34" s="8"/>
      <c r="O34" s="8"/>
      <c r="P34" s="8"/>
      <c r="Q34" s="8"/>
      <c r="R34" s="8"/>
      <c r="S34" s="8"/>
    </row>
    <row r="35" spans="1:19" ht="15">
      <c r="A35" s="12">
        <f t="shared" si="2"/>
        <v>26</v>
      </c>
      <c r="B35" s="38"/>
      <c r="C35" s="66">
        <f t="shared" si="4"/>
      </c>
      <c r="D35" s="33"/>
      <c r="E35" s="33"/>
      <c r="F35" s="34"/>
      <c r="G35" s="33"/>
      <c r="H35" s="33"/>
      <c r="I35" s="15">
        <f t="shared" si="0"/>
      </c>
      <c r="J35" s="15">
        <f t="shared" si="5"/>
      </c>
      <c r="K35" s="18">
        <f t="shared" si="6"/>
      </c>
      <c r="L35" s="54"/>
      <c r="M35" s="8"/>
      <c r="N35" s="8"/>
      <c r="O35" s="8"/>
      <c r="P35" s="8"/>
      <c r="Q35" s="8"/>
      <c r="R35" s="8"/>
      <c r="S35" s="8"/>
    </row>
    <row r="36" spans="1:19" ht="15">
      <c r="A36" s="12">
        <f t="shared" si="2"/>
        <v>27</v>
      </c>
      <c r="B36" s="38"/>
      <c r="C36" s="66">
        <f t="shared" si="4"/>
      </c>
      <c r="D36" s="33"/>
      <c r="E36" s="33"/>
      <c r="F36" s="34"/>
      <c r="G36" s="33"/>
      <c r="H36" s="33"/>
      <c r="I36" s="15">
        <f t="shared" si="0"/>
      </c>
      <c r="J36" s="15">
        <f t="shared" si="5"/>
      </c>
      <c r="K36" s="18">
        <f t="shared" si="6"/>
      </c>
      <c r="L36" s="54"/>
      <c r="M36" s="8"/>
      <c r="N36" s="8"/>
      <c r="O36" s="8"/>
      <c r="P36" s="8"/>
      <c r="Q36" s="8"/>
      <c r="R36" s="8"/>
      <c r="S36" s="8"/>
    </row>
    <row r="37" spans="1:19" ht="15">
      <c r="A37" s="12">
        <f t="shared" si="2"/>
        <v>28</v>
      </c>
      <c r="B37" s="52"/>
      <c r="C37" s="67">
        <f t="shared" si="4"/>
      </c>
      <c r="D37" s="44"/>
      <c r="E37" s="44"/>
      <c r="F37" s="45"/>
      <c r="G37" s="44"/>
      <c r="H37" s="44"/>
      <c r="I37" s="46">
        <f t="shared" si="0"/>
      </c>
      <c r="J37" s="46">
        <f t="shared" si="5"/>
      </c>
      <c r="K37" s="47">
        <f t="shared" si="6"/>
      </c>
      <c r="L37" s="55"/>
      <c r="M37" s="8"/>
      <c r="N37" s="8"/>
      <c r="O37" s="8"/>
      <c r="P37" s="8"/>
      <c r="Q37" s="8"/>
      <c r="R37" s="8"/>
      <c r="S37" s="8"/>
    </row>
    <row r="38" spans="1:19" ht="15">
      <c r="A38" s="12">
        <f t="shared" si="2"/>
        <v>29</v>
      </c>
      <c r="B38" s="39"/>
      <c r="C38" s="66">
        <f t="shared" si="4"/>
      </c>
      <c r="D38" s="35"/>
      <c r="E38" s="35"/>
      <c r="F38" s="36"/>
      <c r="G38" s="35"/>
      <c r="H38" s="35"/>
      <c r="I38" s="16">
        <f t="shared" si="0"/>
      </c>
      <c r="J38" s="16">
        <f t="shared" si="5"/>
      </c>
      <c r="K38" s="37">
        <f t="shared" si="6"/>
      </c>
      <c r="L38" s="56"/>
      <c r="M38" s="8"/>
      <c r="N38" s="8"/>
      <c r="O38" s="8"/>
      <c r="P38" s="8"/>
      <c r="Q38" s="8"/>
      <c r="R38" s="8"/>
      <c r="S38" s="8"/>
    </row>
    <row r="39" spans="1:19" ht="15">
      <c r="A39" s="12">
        <f t="shared" si="2"/>
        <v>30</v>
      </c>
      <c r="B39" s="53"/>
      <c r="C39" s="68">
        <f t="shared" si="4"/>
      </c>
      <c r="D39" s="48"/>
      <c r="E39" s="48"/>
      <c r="F39" s="49"/>
      <c r="G39" s="48"/>
      <c r="H39" s="48"/>
      <c r="I39" s="50">
        <f t="shared" si="0"/>
      </c>
      <c r="J39" s="50">
        <f t="shared" si="5"/>
      </c>
      <c r="K39" s="51">
        <f t="shared" si="6"/>
      </c>
      <c r="L39" s="57"/>
      <c r="M39" s="8"/>
      <c r="N39" s="8"/>
      <c r="O39" s="8"/>
      <c r="P39" s="8"/>
      <c r="Q39" s="8"/>
      <c r="R39" s="8"/>
      <c r="S39" s="8"/>
    </row>
    <row r="40" spans="1:19" ht="15">
      <c r="A40" s="12">
        <f t="shared" si="2"/>
        <v>31</v>
      </c>
      <c r="B40" s="38"/>
      <c r="C40" s="66">
        <f t="shared" si="4"/>
      </c>
      <c r="D40" s="33"/>
      <c r="E40" s="33"/>
      <c r="F40" s="34"/>
      <c r="G40" s="33"/>
      <c r="H40" s="33"/>
      <c r="I40" s="15">
        <f t="shared" si="0"/>
      </c>
      <c r="J40" s="15">
        <f t="shared" si="5"/>
      </c>
      <c r="K40" s="18">
        <f t="shared" si="6"/>
      </c>
      <c r="L40" s="54"/>
      <c r="M40" s="8"/>
      <c r="N40" s="8"/>
      <c r="O40" s="8"/>
      <c r="P40" s="8"/>
      <c r="Q40" s="8"/>
      <c r="R40" s="8"/>
      <c r="S40" s="8"/>
    </row>
    <row r="41" spans="1:19" ht="15">
      <c r="A41" s="12">
        <f t="shared" si="2"/>
        <v>32</v>
      </c>
      <c r="B41" s="38"/>
      <c r="C41" s="66">
        <f t="shared" si="4"/>
      </c>
      <c r="D41" s="33"/>
      <c r="E41" s="33"/>
      <c r="F41" s="34"/>
      <c r="G41" s="33"/>
      <c r="H41" s="33"/>
      <c r="I41" s="15">
        <f t="shared" si="0"/>
      </c>
      <c r="J41" s="15">
        <f t="shared" si="5"/>
      </c>
      <c r="K41" s="18">
        <f t="shared" si="6"/>
      </c>
      <c r="L41" s="54"/>
      <c r="M41" s="8"/>
      <c r="N41" s="8"/>
      <c r="O41" s="8"/>
      <c r="P41" s="8"/>
      <c r="Q41" s="8"/>
      <c r="R41" s="8"/>
      <c r="S41" s="8"/>
    </row>
    <row r="42" spans="1:19" ht="15">
      <c r="A42" s="12">
        <f t="shared" si="2"/>
        <v>33</v>
      </c>
      <c r="B42" s="38"/>
      <c r="C42" s="66">
        <f t="shared" si="4"/>
      </c>
      <c r="D42" s="33"/>
      <c r="E42" s="33"/>
      <c r="F42" s="34"/>
      <c r="G42" s="33"/>
      <c r="H42" s="33"/>
      <c r="I42" s="15">
        <f aca="true" t="shared" si="7" ref="I42:I61">IF(F42="","",$K$8-F42)</f>
      </c>
      <c r="J42" s="15">
        <f t="shared" si="5"/>
      </c>
      <c r="K42" s="18">
        <f t="shared" si="6"/>
      </c>
      <c r="L42" s="54"/>
      <c r="M42" s="8"/>
      <c r="N42" s="8"/>
      <c r="O42" s="8"/>
      <c r="P42" s="8"/>
      <c r="Q42" s="8"/>
      <c r="R42" s="8"/>
      <c r="S42" s="8"/>
    </row>
    <row r="43" spans="1:19" ht="15">
      <c r="A43" s="12">
        <f t="shared" si="2"/>
        <v>34</v>
      </c>
      <c r="B43" s="52"/>
      <c r="C43" s="67">
        <f t="shared" si="4"/>
      </c>
      <c r="D43" s="44"/>
      <c r="E43" s="44"/>
      <c r="F43" s="45"/>
      <c r="G43" s="44"/>
      <c r="H43" s="44"/>
      <c r="I43" s="46">
        <f t="shared" si="7"/>
      </c>
      <c r="J43" s="46">
        <f t="shared" si="5"/>
      </c>
      <c r="K43" s="47">
        <f t="shared" si="6"/>
      </c>
      <c r="L43" s="55"/>
      <c r="M43" s="8"/>
      <c r="N43" s="8"/>
      <c r="O43" s="8"/>
      <c r="P43" s="8"/>
      <c r="Q43" s="8"/>
      <c r="R43" s="8"/>
      <c r="S43" s="8"/>
    </row>
    <row r="44" spans="1:19" ht="15">
      <c r="A44" s="12">
        <f t="shared" si="2"/>
        <v>35</v>
      </c>
      <c r="B44" s="39"/>
      <c r="C44" s="66">
        <f t="shared" si="4"/>
      </c>
      <c r="D44" s="35"/>
      <c r="E44" s="35"/>
      <c r="F44" s="36"/>
      <c r="G44" s="35"/>
      <c r="H44" s="35"/>
      <c r="I44" s="16">
        <f t="shared" si="7"/>
      </c>
      <c r="J44" s="16">
        <f t="shared" si="5"/>
      </c>
      <c r="K44" s="37">
        <f t="shared" si="6"/>
      </c>
      <c r="L44" s="56"/>
      <c r="M44" s="8"/>
      <c r="N44" s="8"/>
      <c r="O44" s="8"/>
      <c r="P44" s="8"/>
      <c r="Q44" s="8"/>
      <c r="R44" s="8"/>
      <c r="S44" s="8"/>
    </row>
    <row r="45" spans="1:19" ht="15">
      <c r="A45" s="12">
        <f t="shared" si="2"/>
        <v>36</v>
      </c>
      <c r="B45" s="53"/>
      <c r="C45" s="68">
        <f t="shared" si="4"/>
      </c>
      <c r="D45" s="48"/>
      <c r="E45" s="48"/>
      <c r="F45" s="49"/>
      <c r="G45" s="48"/>
      <c r="H45" s="48"/>
      <c r="I45" s="50">
        <f t="shared" si="7"/>
      </c>
      <c r="J45" s="50">
        <f t="shared" si="5"/>
      </c>
      <c r="K45" s="51">
        <f t="shared" si="6"/>
      </c>
      <c r="L45" s="57"/>
      <c r="M45" s="8"/>
      <c r="N45" s="8"/>
      <c r="O45" s="8"/>
      <c r="P45" s="8"/>
      <c r="Q45" s="8"/>
      <c r="R45" s="8"/>
      <c r="S45" s="8"/>
    </row>
    <row r="46" spans="1:19" ht="15">
      <c r="A46" s="12">
        <f t="shared" si="2"/>
        <v>37</v>
      </c>
      <c r="B46" s="38"/>
      <c r="C46" s="66">
        <f t="shared" si="4"/>
      </c>
      <c r="D46" s="33"/>
      <c r="E46" s="33"/>
      <c r="F46" s="34"/>
      <c r="G46" s="33"/>
      <c r="H46" s="33"/>
      <c r="I46" s="15">
        <f t="shared" si="7"/>
      </c>
      <c r="J46" s="15">
        <f t="shared" si="5"/>
      </c>
      <c r="K46" s="18">
        <f t="shared" si="6"/>
      </c>
      <c r="L46" s="54"/>
      <c r="M46" s="8"/>
      <c r="N46" s="8"/>
      <c r="O46" s="8"/>
      <c r="P46" s="8"/>
      <c r="Q46" s="8"/>
      <c r="R46" s="8"/>
      <c r="S46" s="8"/>
    </row>
    <row r="47" spans="1:19" ht="15">
      <c r="A47" s="12">
        <f t="shared" si="2"/>
        <v>38</v>
      </c>
      <c r="B47" s="38"/>
      <c r="C47" s="66">
        <f t="shared" si="4"/>
      </c>
      <c r="D47" s="33"/>
      <c r="E47" s="33"/>
      <c r="F47" s="34"/>
      <c r="G47" s="33"/>
      <c r="H47" s="33"/>
      <c r="I47" s="15">
        <f t="shared" si="7"/>
      </c>
      <c r="J47" s="15">
        <f t="shared" si="5"/>
      </c>
      <c r="K47" s="18">
        <f t="shared" si="6"/>
      </c>
      <c r="L47" s="54"/>
      <c r="M47" s="8"/>
      <c r="N47" s="8"/>
      <c r="O47" s="8"/>
      <c r="P47" s="8"/>
      <c r="Q47" s="8"/>
      <c r="R47" s="8"/>
      <c r="S47" s="8"/>
    </row>
    <row r="48" spans="1:19" ht="15">
      <c r="A48" s="12">
        <f t="shared" si="2"/>
        <v>39</v>
      </c>
      <c r="B48" s="38"/>
      <c r="C48" s="66">
        <f t="shared" si="4"/>
      </c>
      <c r="D48" s="33"/>
      <c r="E48" s="33"/>
      <c r="F48" s="34"/>
      <c r="G48" s="33"/>
      <c r="H48" s="33"/>
      <c r="I48" s="15">
        <f t="shared" si="7"/>
      </c>
      <c r="J48" s="15">
        <f t="shared" si="5"/>
      </c>
      <c r="K48" s="18">
        <f t="shared" si="6"/>
      </c>
      <c r="L48" s="54"/>
      <c r="M48" s="8"/>
      <c r="N48" s="8"/>
      <c r="O48" s="8"/>
      <c r="P48" s="8"/>
      <c r="Q48" s="8"/>
      <c r="R48" s="8"/>
      <c r="S48" s="8"/>
    </row>
    <row r="49" spans="1:19" ht="15">
      <c r="A49" s="12">
        <f t="shared" si="2"/>
        <v>40</v>
      </c>
      <c r="B49" s="52"/>
      <c r="C49" s="67">
        <f t="shared" si="4"/>
      </c>
      <c r="D49" s="44"/>
      <c r="E49" s="44"/>
      <c r="F49" s="45"/>
      <c r="G49" s="44"/>
      <c r="H49" s="44"/>
      <c r="I49" s="46">
        <f t="shared" si="7"/>
      </c>
      <c r="J49" s="46">
        <f t="shared" si="5"/>
      </c>
      <c r="K49" s="47">
        <f t="shared" si="6"/>
      </c>
      <c r="L49" s="55"/>
      <c r="M49" s="8"/>
      <c r="N49" s="8"/>
      <c r="O49" s="8"/>
      <c r="P49" s="8"/>
      <c r="Q49" s="8"/>
      <c r="R49" s="8"/>
      <c r="S49" s="8"/>
    </row>
    <row r="50" spans="1:19" ht="15">
      <c r="A50" s="12">
        <f t="shared" si="2"/>
        <v>41</v>
      </c>
      <c r="B50" s="39"/>
      <c r="C50" s="66">
        <f t="shared" si="4"/>
      </c>
      <c r="D50" s="35"/>
      <c r="E50" s="35"/>
      <c r="F50" s="36"/>
      <c r="G50" s="35"/>
      <c r="H50" s="35"/>
      <c r="I50" s="16">
        <f t="shared" si="7"/>
      </c>
      <c r="J50" s="16">
        <f t="shared" si="5"/>
      </c>
      <c r="K50" s="37">
        <f t="shared" si="6"/>
      </c>
      <c r="L50" s="56"/>
      <c r="M50" s="8"/>
      <c r="N50" s="8"/>
      <c r="O50" s="8"/>
      <c r="P50" s="8"/>
      <c r="Q50" s="8"/>
      <c r="R50" s="8"/>
      <c r="S50" s="8"/>
    </row>
    <row r="51" spans="1:19" ht="15">
      <c r="A51" s="12">
        <f t="shared" si="2"/>
        <v>42</v>
      </c>
      <c r="B51" s="53"/>
      <c r="C51" s="68">
        <f t="shared" si="4"/>
      </c>
      <c r="D51" s="48"/>
      <c r="E51" s="48"/>
      <c r="F51" s="49"/>
      <c r="G51" s="48"/>
      <c r="H51" s="48"/>
      <c r="I51" s="50">
        <f t="shared" si="7"/>
      </c>
      <c r="J51" s="50">
        <f t="shared" si="5"/>
      </c>
      <c r="K51" s="51">
        <f t="shared" si="6"/>
      </c>
      <c r="L51" s="57"/>
      <c r="M51" s="8"/>
      <c r="N51" s="8"/>
      <c r="O51" s="8"/>
      <c r="P51" s="8"/>
      <c r="Q51" s="8"/>
      <c r="R51" s="8"/>
      <c r="S51" s="8"/>
    </row>
    <row r="52" spans="1:19" ht="15">
      <c r="A52" s="12">
        <f t="shared" si="2"/>
        <v>43</v>
      </c>
      <c r="B52" s="38"/>
      <c r="C52" s="66">
        <f t="shared" si="4"/>
      </c>
      <c r="D52" s="33"/>
      <c r="E52" s="33"/>
      <c r="F52" s="34"/>
      <c r="G52" s="33"/>
      <c r="H52" s="33"/>
      <c r="I52" s="15">
        <f t="shared" si="7"/>
      </c>
      <c r="J52" s="15">
        <f t="shared" si="5"/>
      </c>
      <c r="K52" s="18">
        <f t="shared" si="6"/>
      </c>
      <c r="L52" s="54"/>
      <c r="M52" s="8"/>
      <c r="N52" s="8"/>
      <c r="O52" s="8"/>
      <c r="P52" s="8"/>
      <c r="Q52" s="8"/>
      <c r="R52" s="8"/>
      <c r="S52" s="8"/>
    </row>
    <row r="53" spans="1:19" ht="15">
      <c r="A53" s="12">
        <f t="shared" si="2"/>
        <v>44</v>
      </c>
      <c r="B53" s="38"/>
      <c r="C53" s="66">
        <f t="shared" si="4"/>
      </c>
      <c r="D53" s="33"/>
      <c r="E53" s="33"/>
      <c r="F53" s="34"/>
      <c r="G53" s="33"/>
      <c r="H53" s="33"/>
      <c r="I53" s="15">
        <f t="shared" si="7"/>
      </c>
      <c r="J53" s="15">
        <f t="shared" si="5"/>
      </c>
      <c r="K53" s="18">
        <f t="shared" si="6"/>
      </c>
      <c r="L53" s="54"/>
      <c r="M53" s="8"/>
      <c r="N53" s="8"/>
      <c r="O53" s="8"/>
      <c r="P53" s="8"/>
      <c r="Q53" s="8"/>
      <c r="R53" s="8"/>
      <c r="S53" s="8"/>
    </row>
    <row r="54" spans="1:19" ht="15">
      <c r="A54" s="12">
        <f t="shared" si="2"/>
        <v>45</v>
      </c>
      <c r="B54" s="38"/>
      <c r="C54" s="66">
        <f t="shared" si="4"/>
      </c>
      <c r="D54" s="33"/>
      <c r="E54" s="33"/>
      <c r="F54" s="34"/>
      <c r="G54" s="33"/>
      <c r="H54" s="33"/>
      <c r="I54" s="15">
        <f t="shared" si="7"/>
      </c>
      <c r="J54" s="15">
        <f t="shared" si="5"/>
      </c>
      <c r="K54" s="18">
        <f t="shared" si="6"/>
      </c>
      <c r="L54" s="54"/>
      <c r="M54" s="8"/>
      <c r="N54" s="8"/>
      <c r="O54" s="8"/>
      <c r="P54" s="8"/>
      <c r="Q54" s="8"/>
      <c r="R54" s="8"/>
      <c r="S54" s="8"/>
    </row>
    <row r="55" spans="1:19" ht="15">
      <c r="A55" s="12">
        <f t="shared" si="2"/>
        <v>46</v>
      </c>
      <c r="B55" s="52"/>
      <c r="C55" s="67">
        <f t="shared" si="4"/>
      </c>
      <c r="D55" s="44"/>
      <c r="E55" s="44"/>
      <c r="F55" s="45"/>
      <c r="G55" s="44"/>
      <c r="H55" s="44"/>
      <c r="I55" s="46">
        <f t="shared" si="7"/>
      </c>
      <c r="J55" s="46">
        <f t="shared" si="5"/>
      </c>
      <c r="K55" s="47">
        <f t="shared" si="6"/>
      </c>
      <c r="L55" s="55"/>
      <c r="M55" s="8"/>
      <c r="N55" s="8"/>
      <c r="O55" s="8"/>
      <c r="P55" s="8"/>
      <c r="Q55" s="8"/>
      <c r="R55" s="8"/>
      <c r="S55" s="8"/>
    </row>
    <row r="56" spans="1:19" ht="15">
      <c r="A56" s="12">
        <f aca="true" t="shared" si="8" ref="A56:A61">1+A55</f>
        <v>47</v>
      </c>
      <c r="B56" s="39"/>
      <c r="C56" s="66">
        <f t="shared" si="4"/>
      </c>
      <c r="D56" s="35"/>
      <c r="E56" s="35"/>
      <c r="F56" s="36"/>
      <c r="G56" s="35"/>
      <c r="H56" s="35"/>
      <c r="I56" s="16">
        <f t="shared" si="7"/>
      </c>
      <c r="J56" s="16">
        <f t="shared" si="5"/>
      </c>
      <c r="K56" s="37">
        <f t="shared" si="6"/>
      </c>
      <c r="L56" s="56"/>
      <c r="M56" s="8"/>
      <c r="N56" s="8"/>
      <c r="O56" s="8"/>
      <c r="P56" s="8"/>
      <c r="Q56" s="8"/>
      <c r="R56" s="8"/>
      <c r="S56" s="8"/>
    </row>
    <row r="57" spans="1:19" ht="15">
      <c r="A57" s="12">
        <f t="shared" si="8"/>
        <v>48</v>
      </c>
      <c r="B57" s="53"/>
      <c r="C57" s="68">
        <f t="shared" si="4"/>
      </c>
      <c r="D57" s="48"/>
      <c r="E57" s="48"/>
      <c r="F57" s="49"/>
      <c r="G57" s="48"/>
      <c r="H57" s="48"/>
      <c r="I57" s="50">
        <f t="shared" si="7"/>
      </c>
      <c r="J57" s="50">
        <f t="shared" si="5"/>
      </c>
      <c r="K57" s="51">
        <f t="shared" si="6"/>
      </c>
      <c r="L57" s="57"/>
      <c r="M57" s="8"/>
      <c r="N57" s="8"/>
      <c r="O57" s="8"/>
      <c r="P57" s="8"/>
      <c r="Q57" s="8"/>
      <c r="R57" s="8"/>
      <c r="S57" s="8"/>
    </row>
    <row r="58" spans="1:19" ht="15">
      <c r="A58" s="12">
        <f t="shared" si="8"/>
        <v>49</v>
      </c>
      <c r="B58" s="38"/>
      <c r="C58" s="66">
        <f t="shared" si="4"/>
      </c>
      <c r="D58" s="33"/>
      <c r="E58" s="33"/>
      <c r="F58" s="34"/>
      <c r="G58" s="33"/>
      <c r="H58" s="33"/>
      <c r="I58" s="15">
        <f t="shared" si="7"/>
      </c>
      <c r="J58" s="15">
        <f>IF(H58="","",VLOOKUP(H58,$P$10:$R$15,G58+1))</f>
      </c>
      <c r="K58" s="18">
        <f>IF(J58="","",(((D58-E58)/I58)*205)+E58+J58)</f>
      </c>
      <c r="L58" s="54"/>
      <c r="M58" s="8"/>
      <c r="N58" s="8"/>
      <c r="O58" s="8"/>
      <c r="P58" s="8"/>
      <c r="Q58" s="8"/>
      <c r="R58" s="8"/>
      <c r="S58" s="8"/>
    </row>
    <row r="59" spans="1:19" ht="15">
      <c r="A59" s="12">
        <f t="shared" si="8"/>
        <v>50</v>
      </c>
      <c r="B59" s="38"/>
      <c r="C59" s="66">
        <f t="shared" si="4"/>
      </c>
      <c r="D59" s="33"/>
      <c r="E59" s="33"/>
      <c r="F59" s="34"/>
      <c r="G59" s="33"/>
      <c r="H59" s="33"/>
      <c r="I59" s="15">
        <f t="shared" si="7"/>
      </c>
      <c r="J59" s="15">
        <f>IF(H59="","",VLOOKUP(H59,$P$10:$R$15,G59+1))</f>
      </c>
      <c r="K59" s="18">
        <f>IF(J59="","",(((D59-E59)/I59)*205)+E59+J59)</f>
      </c>
      <c r="L59" s="54"/>
      <c r="M59" s="8"/>
      <c r="N59" s="8"/>
      <c r="O59" s="8"/>
      <c r="P59" s="8"/>
      <c r="Q59" s="8"/>
      <c r="R59" s="8"/>
      <c r="S59" s="8"/>
    </row>
    <row r="60" spans="1:19" ht="15">
      <c r="A60" s="12">
        <f t="shared" si="8"/>
        <v>51</v>
      </c>
      <c r="B60" s="38"/>
      <c r="C60" s="66">
        <f t="shared" si="4"/>
      </c>
      <c r="D60" s="33"/>
      <c r="E60" s="33"/>
      <c r="F60" s="34"/>
      <c r="G60" s="33"/>
      <c r="H60" s="33"/>
      <c r="I60" s="15">
        <f t="shared" si="7"/>
      </c>
      <c r="J60" s="15">
        <f>IF(H60="","",VLOOKUP(H60,$P$10:$R$15,G60+1))</f>
      </c>
      <c r="K60" s="18">
        <f>IF(J60="","",(((D60-E60)/I60)*205)+E60+J60)</f>
      </c>
      <c r="L60" s="54"/>
      <c r="M60" s="8"/>
      <c r="N60" s="8"/>
      <c r="O60" s="8"/>
      <c r="P60" s="8"/>
      <c r="Q60" s="8"/>
      <c r="R60" s="8"/>
      <c r="S60" s="8"/>
    </row>
    <row r="61" spans="1:19" ht="15.75" thickBot="1">
      <c r="A61" s="12">
        <f t="shared" si="8"/>
        <v>52</v>
      </c>
      <c r="B61" s="40"/>
      <c r="C61" s="69">
        <f t="shared" si="4"/>
      </c>
      <c r="D61" s="41"/>
      <c r="E61" s="41"/>
      <c r="F61" s="42"/>
      <c r="G61" s="41"/>
      <c r="H61" s="41"/>
      <c r="I61" s="9">
        <f t="shared" si="7"/>
      </c>
      <c r="J61" s="9">
        <f>IF(H61="","",VLOOKUP(H61,$P$10:$R$15,G61+1))</f>
      </c>
      <c r="K61" s="43">
        <f>IF(J61="","",(((D61-E61)/I61)*205)+E61+J61)</f>
      </c>
      <c r="L61" s="58"/>
      <c r="M61" s="8"/>
      <c r="N61" s="8"/>
      <c r="O61" s="8"/>
      <c r="P61" s="8"/>
      <c r="Q61" s="8"/>
      <c r="R61" s="8"/>
      <c r="S61" s="8"/>
    </row>
    <row r="62" spans="1:19" ht="15">
      <c r="A62" s="8"/>
      <c r="B62" s="10" t="s">
        <v>12</v>
      </c>
      <c r="C62" s="10"/>
      <c r="D62" s="10" t="s">
        <v>13</v>
      </c>
      <c r="E62" s="10" t="s">
        <v>13</v>
      </c>
      <c r="F62" s="10" t="s">
        <v>13</v>
      </c>
      <c r="G62" s="8" t="str">
        <f>COUNTIF(G10:G61,1)&amp;" Bulls"</f>
        <v>2 Bulls</v>
      </c>
      <c r="H62" s="10" t="s">
        <v>13</v>
      </c>
      <c r="I62" s="10" t="s">
        <v>13</v>
      </c>
      <c r="J62" s="10" t="s">
        <v>13</v>
      </c>
      <c r="K62" s="10" t="s">
        <v>13</v>
      </c>
      <c r="L62" s="8"/>
      <c r="M62" s="8"/>
      <c r="N62" s="8"/>
      <c r="O62" s="8"/>
      <c r="P62" s="8"/>
      <c r="Q62" s="8"/>
      <c r="R62" s="8"/>
      <c r="S62" s="8"/>
    </row>
    <row r="63" spans="1:19" ht="15">
      <c r="A63" s="8"/>
      <c r="B63" s="61">
        <f>COUNT(B10:B61)</f>
        <v>2</v>
      </c>
      <c r="C63" s="61"/>
      <c r="D63" s="59">
        <f>AVERAGE(D10:D61)</f>
        <v>550</v>
      </c>
      <c r="E63" s="59">
        <f aca="true" t="shared" si="9" ref="E63:K63">AVERAGE(E10:E61)</f>
        <v>75</v>
      </c>
      <c r="F63" s="25">
        <f t="shared" si="9"/>
        <v>43539.5</v>
      </c>
      <c r="G63" s="24" t="str">
        <f>COUNTIF(G10:G61,2)&amp;" Heifers"</f>
        <v>0 Heifers</v>
      </c>
      <c r="H63" s="59">
        <f t="shared" si="9"/>
        <v>6</v>
      </c>
      <c r="I63" s="59">
        <f t="shared" si="9"/>
        <v>218.5</v>
      </c>
      <c r="J63" s="59">
        <f t="shared" si="9"/>
        <v>0</v>
      </c>
      <c r="K63" s="59">
        <f t="shared" si="9"/>
        <v>518.4989262938701</v>
      </c>
      <c r="L63" s="23"/>
      <c r="M63" s="8"/>
      <c r="N63" s="8"/>
      <c r="O63" s="8"/>
      <c r="P63" s="8"/>
      <c r="Q63" s="8"/>
      <c r="R63" s="8"/>
      <c r="S63" s="8"/>
    </row>
    <row r="64" spans="1:19" ht="15">
      <c r="A64" s="8"/>
      <c r="B64" s="10" t="s">
        <v>23</v>
      </c>
      <c r="C64" s="10"/>
      <c r="D64" s="62">
        <f>STDEV(D10:D61)</f>
        <v>141.4213562373095</v>
      </c>
      <c r="E64" s="62">
        <f>STDEV(E10:E61)</f>
        <v>0</v>
      </c>
      <c r="F64" s="60"/>
      <c r="G64" s="8"/>
      <c r="H64" s="62">
        <f>STDEV(H10:H61)</f>
        <v>0</v>
      </c>
      <c r="I64" s="62">
        <f>STDEV(I10:I61)</f>
        <v>57.27564927611035</v>
      </c>
      <c r="J64" s="10"/>
      <c r="K64" s="60"/>
      <c r="L64" s="8"/>
      <c r="M64" s="8"/>
      <c r="N64" s="8"/>
      <c r="O64" s="8"/>
      <c r="P64" s="8"/>
      <c r="Q64" s="8"/>
      <c r="R64" s="8"/>
      <c r="S64" s="8"/>
    </row>
    <row r="65" spans="1:19" ht="1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4"/>
      <c r="L65" s="13"/>
      <c r="M65" s="13"/>
      <c r="N65" s="13"/>
      <c r="O65" s="13"/>
      <c r="P65" s="13"/>
      <c r="Q65" s="13"/>
      <c r="R65" s="13"/>
      <c r="S65" s="13"/>
    </row>
  </sheetData>
  <sheetProtection password="86A6" sheet="1" objects="1" scenarios="1"/>
  <mergeCells count="1">
    <mergeCell ref="E8:G8"/>
  </mergeCells>
  <printOptions horizontalCentered="1" verticalCentered="1"/>
  <pageMargins left="0.45" right="0.45" top="0.25" bottom="0.5" header="0.3" footer="0.3"/>
  <pageSetup blackAndWhite="1" fitToHeight="1" fitToWidth="1" horizontalDpi="600" verticalDpi="600" orientation="portrait" scale="70"/>
  <headerFooter>
    <oddFooter>&amp;LIowa Beef Center&amp;R&amp;D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Iowa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Schwab, Denise L [EXTAG]</dc:creator>
  <cp:keywords/>
  <dc:description/>
  <cp:lastModifiedBy>Microsoft Office User</cp:lastModifiedBy>
  <cp:lastPrinted>2019-06-10T15:56:29Z</cp:lastPrinted>
  <dcterms:created xsi:type="dcterms:W3CDTF">2019-06-07T18:14:32Z</dcterms:created>
  <dcterms:modified xsi:type="dcterms:W3CDTF">2019-06-13T14:38:01Z</dcterms:modified>
  <cp:category/>
  <cp:version/>
  <cp:contentType/>
  <cp:contentStatus/>
</cp:coreProperties>
</file>