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CRP Cost per unit" sheetId="1" r:id="rId1"/>
  </sheets>
  <definedNames>
    <definedName name="_xlnm.Print_Area" localSheetId="0">'CRP Cost per unit'!$G$1:$P$58</definedName>
  </definedNames>
  <calcPr fullCalcOnLoad="1"/>
</workbook>
</file>

<file path=xl/sharedStrings.xml><?xml version="1.0" encoding="utf-8"?>
<sst xmlns="http://schemas.openxmlformats.org/spreadsheetml/2006/main" count="118" uniqueCount="24">
  <si>
    <t xml:space="preserve"> </t>
  </si>
  <si>
    <t>Hay production costs</t>
  </si>
  <si>
    <t>Baling custom rate/large bale</t>
  </si>
  <si>
    <t>Raking/acre</t>
  </si>
  <si>
    <t>Mowing/acre</t>
  </si>
  <si>
    <t>Moving bales/bale</t>
  </si>
  <si>
    <t>Grazing production costs</t>
  </si>
  <si>
    <t>Fencing/acre</t>
  </si>
  <si>
    <t>Water access/acre</t>
  </si>
  <si>
    <t>Working facilities/acre</t>
  </si>
  <si>
    <t>Misc costs/acre</t>
  </si>
  <si>
    <t>Grazing days/acre</t>
  </si>
  <si>
    <t>Hay yield in bales/acre</t>
  </si>
  <si>
    <t>CRP Payback %</t>
  </si>
  <si>
    <t>INPUT</t>
  </si>
  <si>
    <t>Full CRP Payment / acre</t>
  </si>
  <si>
    <t>$ per bale</t>
  </si>
  <si>
    <t>$ per cow per day</t>
  </si>
  <si>
    <t>Grazing Breakdown</t>
  </si>
  <si>
    <t>Harvested Hay Breakdown</t>
  </si>
  <si>
    <t>$ per ton</t>
  </si>
  <si>
    <t>Bale Weight (lbs/bale as-is)</t>
  </si>
  <si>
    <t>http://www.extension.iastate.edu/publications/FM1698.pdf</t>
  </si>
  <si>
    <t>Custom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</si>
</sst>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Arial"/>
      <family val="2"/>
    </font>
    <font>
      <sz val="11"/>
      <color indexed="13"/>
      <name val="Arial"/>
      <family val="2"/>
    </font>
    <font>
      <b/>
      <i/>
      <sz val="11"/>
      <color indexed="30"/>
      <name val="Arial"/>
      <family val="2"/>
    </font>
    <font>
      <b/>
      <sz val="22"/>
      <color indexed="13"/>
      <name val="Arial"/>
      <family val="2"/>
    </font>
    <font>
      <b/>
      <i/>
      <sz val="11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Arial"/>
      <family val="2"/>
    </font>
    <font>
      <sz val="11"/>
      <color rgb="FFFFFF00"/>
      <name val="Arial"/>
      <family val="2"/>
    </font>
    <font>
      <b/>
      <i/>
      <sz val="11"/>
      <color rgb="FF0070C0"/>
      <name val="Arial"/>
      <family val="2"/>
    </font>
    <font>
      <b/>
      <i/>
      <sz val="11"/>
      <color rgb="FF00B0F0"/>
      <name val="Arial"/>
      <family val="2"/>
    </font>
    <font>
      <b/>
      <sz val="22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FB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0" fontId="46" fillId="34" borderId="0" xfId="0" applyFont="1" applyFill="1" applyAlignment="1">
      <alignment/>
    </xf>
    <xf numFmtId="0" fontId="47" fillId="34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0" fontId="46" fillId="34" borderId="10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5" fillId="0" borderId="13" xfId="0" applyFont="1" applyFill="1" applyBorder="1" applyAlignment="1" applyProtection="1">
      <alignment/>
      <protection locked="0"/>
    </xf>
    <xf numFmtId="164" fontId="5" fillId="35" borderId="13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164" fontId="5" fillId="36" borderId="0" xfId="0" applyNumberFormat="1" applyFont="1" applyFill="1" applyAlignment="1">
      <alignment/>
    </xf>
    <xf numFmtId="0" fontId="5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0" fillId="34" borderId="0" xfId="0" applyFont="1" applyFill="1" applyAlignment="1">
      <alignment/>
    </xf>
    <xf numFmtId="0" fontId="50" fillId="0" borderId="0" xfId="0" applyFont="1" applyAlignment="1">
      <alignment/>
    </xf>
    <xf numFmtId="0" fontId="4" fillId="35" borderId="13" xfId="0" applyFont="1" applyFill="1" applyBorder="1" applyAlignment="1" applyProtection="1">
      <alignment/>
      <protection locked="0"/>
    </xf>
    <xf numFmtId="164" fontId="4" fillId="35" borderId="13" xfId="0" applyNumberFormat="1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164" fontId="4" fillId="35" borderId="14" xfId="0" applyNumberFormat="1" applyFont="1" applyFill="1" applyBorder="1" applyAlignment="1" applyProtection="1">
      <alignment/>
      <protection locked="0"/>
    </xf>
    <xf numFmtId="10" fontId="4" fillId="35" borderId="13" xfId="0" applyNumberFormat="1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37" borderId="0" xfId="53" applyFill="1" applyAlignment="1" applyProtection="1">
      <alignment vertical="center"/>
      <protection/>
    </xf>
    <xf numFmtId="0" fontId="4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26</xdr:row>
      <xdr:rowOff>66675</xdr:rowOff>
    </xdr:from>
    <xdr:to>
      <xdr:col>3</xdr:col>
      <xdr:colOff>190500</xdr:colOff>
      <xdr:row>28</xdr:row>
      <xdr:rowOff>209550</xdr:rowOff>
    </xdr:to>
    <xdr:pic>
      <xdr:nvPicPr>
        <xdr:cNvPr id="1" name="Picture 1" descr="IBC-ISU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9434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ension.iastate.edu/publications/FM1698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8"/>
  <sheetViews>
    <sheetView showRowColHeaders="0" tabSelected="1" zoomScalePageLayoutView="0" workbookViewId="0" topLeftCell="A1">
      <selection activeCell="E9" sqref="E9:E10"/>
    </sheetView>
  </sheetViews>
  <sheetFormatPr defaultColWidth="9.140625" defaultRowHeight="12.75"/>
  <cols>
    <col min="1" max="1" width="4.57421875" style="1" customWidth="1"/>
    <col min="2" max="4" width="9.140625" style="1" customWidth="1"/>
    <col min="5" max="5" width="10.28125" style="1" bestFit="1" customWidth="1"/>
    <col min="6" max="16384" width="9.140625" style="1" customWidth="1"/>
  </cols>
  <sheetData>
    <row r="1" spans="2:15" s="5" customFormat="1" ht="15">
      <c r="B1" s="21" t="s">
        <v>19</v>
      </c>
      <c r="C1" s="22"/>
      <c r="D1" s="22"/>
      <c r="E1" s="22"/>
      <c r="F1" s="22"/>
      <c r="G1" s="22"/>
      <c r="H1" s="22"/>
      <c r="I1" s="22"/>
      <c r="J1" s="4"/>
      <c r="K1" s="4"/>
      <c r="L1" s="4"/>
      <c r="M1" s="4"/>
      <c r="N1" s="4"/>
      <c r="O1" s="4"/>
    </row>
    <row r="2" spans="2:15" s="5" customFormat="1" ht="15">
      <c r="B2" s="22"/>
      <c r="C2" s="22"/>
      <c r="D2" s="22"/>
      <c r="E2" s="22"/>
      <c r="F2" s="22"/>
      <c r="G2" s="22"/>
      <c r="H2" s="22"/>
      <c r="I2" s="22"/>
      <c r="J2" s="4"/>
      <c r="K2" s="4"/>
      <c r="L2" s="4"/>
      <c r="M2" s="4"/>
      <c r="N2" s="4"/>
      <c r="O2" s="4"/>
    </row>
    <row r="3" spans="6:17" ht="15">
      <c r="F3" s="3"/>
      <c r="G3" s="2" t="s">
        <v>0</v>
      </c>
      <c r="H3" s="2"/>
      <c r="I3" s="2"/>
      <c r="J3" s="2"/>
      <c r="K3" s="2"/>
      <c r="L3" s="2"/>
      <c r="M3" s="2"/>
      <c r="N3" s="2"/>
      <c r="O3" s="2"/>
      <c r="Q3" s="2" t="s">
        <v>23</v>
      </c>
    </row>
    <row r="4" spans="6:22" ht="15">
      <c r="F4" s="3"/>
      <c r="G4" s="2"/>
      <c r="H4" s="2"/>
      <c r="I4" s="2" t="s">
        <v>12</v>
      </c>
      <c r="J4" s="2"/>
      <c r="K4" s="2"/>
      <c r="L4" s="2"/>
      <c r="M4" s="2"/>
      <c r="N4" s="2"/>
      <c r="O4" s="2"/>
      <c r="Q4" s="29" t="s">
        <v>22</v>
      </c>
      <c r="R4" s="30"/>
      <c r="S4" s="30"/>
      <c r="T4" s="30"/>
      <c r="U4" s="30"/>
      <c r="V4" s="30"/>
    </row>
    <row r="5" spans="6:15" ht="15">
      <c r="F5" s="19" t="s">
        <v>15</v>
      </c>
      <c r="G5" s="20"/>
      <c r="H5" s="20"/>
      <c r="I5" s="11">
        <v>1</v>
      </c>
      <c r="J5" s="11">
        <v>1.5</v>
      </c>
      <c r="K5" s="11">
        <v>2</v>
      </c>
      <c r="L5" s="11">
        <v>2.5</v>
      </c>
      <c r="M5" s="11">
        <v>3</v>
      </c>
      <c r="N5" s="11">
        <v>3.5</v>
      </c>
      <c r="O5" s="11">
        <v>4</v>
      </c>
    </row>
    <row r="6" spans="2:15" ht="15">
      <c r="B6" s="13" t="s">
        <v>14</v>
      </c>
      <c r="F6" s="20"/>
      <c r="G6" s="20"/>
      <c r="H6" s="20"/>
      <c r="J6" s="2"/>
      <c r="K6" s="2"/>
      <c r="L6" s="2"/>
      <c r="M6" s="2"/>
      <c r="N6" s="2"/>
      <c r="O6" s="2"/>
    </row>
    <row r="7" spans="6:17" ht="15" thickBot="1">
      <c r="F7" s="3"/>
      <c r="I7" s="14" t="s">
        <v>16</v>
      </c>
      <c r="Q7" s="14" t="s">
        <v>20</v>
      </c>
    </row>
    <row r="8" spans="2:23" ht="15.75" thickBot="1">
      <c r="B8" s="7" t="s">
        <v>1</v>
      </c>
      <c r="C8" s="8"/>
      <c r="D8" s="10"/>
      <c r="E8" s="9"/>
      <c r="F8" s="3"/>
      <c r="G8" s="12">
        <v>75</v>
      </c>
      <c r="H8" s="13"/>
      <c r="I8" s="3">
        <f>('CRP Cost per unit'!$E$9+'CRP Cost per unit'!$E$15+'CRP Cost per unit'!$E$17)+(('CRP Cost per unit'!$E$11+'CRP Cost per unit'!$E$13)/I$5)+($G8*$E$19)/I$5</f>
        <v>46.45</v>
      </c>
      <c r="J8" s="3">
        <f>('CRP Cost per unit'!$E$9+'CRP Cost per unit'!$E$15+'CRP Cost per unit'!$E$17)+(('CRP Cost per unit'!$E$11+'CRP Cost per unit'!$E$13)/J$5)+($G8*$E$19)/J$5</f>
        <v>37.66666666666667</v>
      </c>
      <c r="K8" s="3">
        <f>('CRP Cost per unit'!$E$9+'CRP Cost per unit'!$E$15+'CRP Cost per unit'!$E$17)+(('CRP Cost per unit'!$E$11+'CRP Cost per unit'!$E$13)/K$5)+($G8*$E$19)/K$5</f>
        <v>33.275000000000006</v>
      </c>
      <c r="L8" s="3">
        <f>('CRP Cost per unit'!$E$9+'CRP Cost per unit'!$E$15+'CRP Cost per unit'!$E$17)+(('CRP Cost per unit'!$E$11+'CRP Cost per unit'!$E$13)/L$5)+($G8*$E$19)/L$5</f>
        <v>30.64</v>
      </c>
      <c r="M8" s="3">
        <f>('CRP Cost per unit'!$E$9+'CRP Cost per unit'!$E$15+'CRP Cost per unit'!$E$17)+(('CRP Cost per unit'!$E$11+'CRP Cost per unit'!$E$13)/M$5)+($G8*$E$19)/M$5</f>
        <v>28.883333333333336</v>
      </c>
      <c r="N8" s="3">
        <f>('CRP Cost per unit'!$E$9+'CRP Cost per unit'!$E$15+'CRP Cost per unit'!$E$17)+(('CRP Cost per unit'!$E$11+'CRP Cost per unit'!$E$13)/N$5)+($G8*$E$19)/N$5</f>
        <v>27.62857142857143</v>
      </c>
      <c r="O8" s="3">
        <f>('CRP Cost per unit'!$E$9+'CRP Cost per unit'!$E$15+'CRP Cost per unit'!$E$17)+(('CRP Cost per unit'!$E$11+'CRP Cost per unit'!$E$13)/O$5)+($G8*$E$19)/O$5</f>
        <v>26.6875</v>
      </c>
      <c r="Q8" s="3">
        <f>(I8/$E$21)*2000</f>
        <v>66.35714285714286</v>
      </c>
      <c r="R8" s="3">
        <f aca="true" t="shared" si="0" ref="R8:W8">(J8/$E$21)*2000</f>
        <v>53.80952380952382</v>
      </c>
      <c r="S8" s="3">
        <f t="shared" si="0"/>
        <v>47.53571428571429</v>
      </c>
      <c r="T8" s="3">
        <f t="shared" si="0"/>
        <v>43.77142857142857</v>
      </c>
      <c r="U8" s="3">
        <f t="shared" si="0"/>
        <v>41.261904761904766</v>
      </c>
      <c r="V8" s="3">
        <f t="shared" si="0"/>
        <v>39.46938775510205</v>
      </c>
      <c r="W8" s="3">
        <f t="shared" si="0"/>
        <v>38.125</v>
      </c>
    </row>
    <row r="9" spans="5:15" ht="14.25" customHeight="1">
      <c r="E9" s="26">
        <v>11.35</v>
      </c>
      <c r="F9" s="3"/>
      <c r="H9" s="15"/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</row>
    <row r="10" spans="2:23" ht="15">
      <c r="B10" s="1" t="s">
        <v>2</v>
      </c>
      <c r="E10" s="25"/>
      <c r="G10" s="12">
        <v>80</v>
      </c>
      <c r="H10" s="3"/>
      <c r="I10" s="3">
        <f>('CRP Cost per unit'!$E$9+'CRP Cost per unit'!$E$15+'CRP Cost per unit'!$E$17)+(('CRP Cost per unit'!$E$11+'CRP Cost per unit'!$E$13)/I$5)+($G10*$E$19)/I$5</f>
        <v>46.95</v>
      </c>
      <c r="J10" s="3">
        <f>('CRP Cost per unit'!$E$9+'CRP Cost per unit'!$E$15+'CRP Cost per unit'!$E$17)+(('CRP Cost per unit'!$E$11+'CRP Cost per unit'!$E$13)/J$5)+($G10*$E$19)/J$5</f>
        <v>38.00000000000001</v>
      </c>
      <c r="K10" s="3">
        <f>('CRP Cost per unit'!$E$9+'CRP Cost per unit'!$E$15+'CRP Cost per unit'!$E$17)+(('CRP Cost per unit'!$E$11+'CRP Cost per unit'!$E$13)/K$5)+($G10*$E$19)/K$5</f>
        <v>33.525000000000006</v>
      </c>
      <c r="L10" s="3">
        <f>('CRP Cost per unit'!$E$9+'CRP Cost per unit'!$E$15+'CRP Cost per unit'!$E$17)+(('CRP Cost per unit'!$E$11+'CRP Cost per unit'!$E$13)/L$5)+($G10*$E$19)/L$5</f>
        <v>30.84</v>
      </c>
      <c r="M10" s="3">
        <f>('CRP Cost per unit'!$E$9+'CRP Cost per unit'!$E$15+'CRP Cost per unit'!$E$17)+(('CRP Cost per unit'!$E$11+'CRP Cost per unit'!$E$13)/M$5)+($G10*$E$19)/M$5</f>
        <v>29.050000000000004</v>
      </c>
      <c r="N10" s="3">
        <f>('CRP Cost per unit'!$E$9+'CRP Cost per unit'!$E$15+'CRP Cost per unit'!$E$17)+(('CRP Cost per unit'!$E$11+'CRP Cost per unit'!$E$13)/N$5)+($G10*$E$19)/N$5</f>
        <v>27.771428571428572</v>
      </c>
      <c r="O10" s="3">
        <f>('CRP Cost per unit'!$E$9+'CRP Cost per unit'!$E$15+'CRP Cost per unit'!$E$17)+(('CRP Cost per unit'!$E$11+'CRP Cost per unit'!$E$13)/O$5)+($G10*$E$19)/O$5</f>
        <v>26.8125</v>
      </c>
      <c r="Q10" s="3">
        <f aca="true" t="shared" si="1" ref="Q10:W10">(I10/$E$21)*2000</f>
        <v>67.07142857142857</v>
      </c>
      <c r="R10" s="3">
        <f t="shared" si="1"/>
        <v>54.2857142857143</v>
      </c>
      <c r="S10" s="3">
        <f t="shared" si="1"/>
        <v>47.89285714285715</v>
      </c>
      <c r="T10" s="3">
        <f t="shared" si="1"/>
        <v>44.05714285714286</v>
      </c>
      <c r="U10" s="3">
        <f t="shared" si="1"/>
        <v>41.50000000000001</v>
      </c>
      <c r="V10" s="3">
        <f t="shared" si="1"/>
        <v>39.673469387755105</v>
      </c>
      <c r="W10" s="3">
        <f t="shared" si="1"/>
        <v>38.30357142857143</v>
      </c>
    </row>
    <row r="11" spans="5:15" ht="14.25" customHeight="1">
      <c r="E11" s="24">
        <v>12.65</v>
      </c>
      <c r="F11" s="3"/>
      <c r="H11" s="3"/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 t="s">
        <v>0</v>
      </c>
      <c r="O11" s="3" t="s">
        <v>0</v>
      </c>
    </row>
    <row r="12" spans="2:23" ht="15">
      <c r="B12" s="1" t="s">
        <v>4</v>
      </c>
      <c r="E12" s="23"/>
      <c r="G12" s="12">
        <v>85</v>
      </c>
      <c r="H12" s="3"/>
      <c r="I12" s="3">
        <f>('CRP Cost per unit'!$E$9+'CRP Cost per unit'!$E$15+'CRP Cost per unit'!$E$17)+(('CRP Cost per unit'!$E$11+'CRP Cost per unit'!$E$13)/I$5)+($G12*$E$19)/I$5</f>
        <v>47.45</v>
      </c>
      <c r="J12" s="3">
        <f>('CRP Cost per unit'!$E$9+'CRP Cost per unit'!$E$15+'CRP Cost per unit'!$E$17)+(('CRP Cost per unit'!$E$11+'CRP Cost per unit'!$E$13)/J$5)+($G12*$E$19)/J$5</f>
        <v>38.333333333333336</v>
      </c>
      <c r="K12" s="3">
        <f>('CRP Cost per unit'!$E$9+'CRP Cost per unit'!$E$15+'CRP Cost per unit'!$E$17)+(('CRP Cost per unit'!$E$11+'CRP Cost per unit'!$E$13)/K$5)+($G12*$E$19)/K$5</f>
        <v>33.775000000000006</v>
      </c>
      <c r="L12" s="3">
        <f>('CRP Cost per unit'!$E$9+'CRP Cost per unit'!$E$15+'CRP Cost per unit'!$E$17)+(('CRP Cost per unit'!$E$11+'CRP Cost per unit'!$E$13)/L$5)+($G12*$E$19)/L$5</f>
        <v>31.04</v>
      </c>
      <c r="M12" s="3">
        <f>('CRP Cost per unit'!$E$9+'CRP Cost per unit'!$E$15+'CRP Cost per unit'!$E$17)+(('CRP Cost per unit'!$E$11+'CRP Cost per unit'!$E$13)/M$5)+($G12*$E$19)/M$5</f>
        <v>29.21666666666667</v>
      </c>
      <c r="N12" s="3">
        <f>('CRP Cost per unit'!$E$9+'CRP Cost per unit'!$E$15+'CRP Cost per unit'!$E$17)+(('CRP Cost per unit'!$E$11+'CRP Cost per unit'!$E$13)/N$5)+($G12*$E$19)/N$5</f>
        <v>27.914285714285715</v>
      </c>
      <c r="O12" s="3">
        <f>('CRP Cost per unit'!$E$9+'CRP Cost per unit'!$E$15+'CRP Cost per unit'!$E$17)+(('CRP Cost per unit'!$E$11+'CRP Cost per unit'!$E$13)/O$5)+($G12*$E$19)/O$5</f>
        <v>26.9375</v>
      </c>
      <c r="Q12" s="3">
        <f aca="true" t="shared" si="2" ref="Q12:W12">(I12/$E$21)*2000</f>
        <v>67.78571428571429</v>
      </c>
      <c r="R12" s="3">
        <f t="shared" si="2"/>
        <v>54.761904761904766</v>
      </c>
      <c r="S12" s="3">
        <f t="shared" si="2"/>
        <v>48.25000000000001</v>
      </c>
      <c r="T12" s="3">
        <f t="shared" si="2"/>
        <v>44.34285714285714</v>
      </c>
      <c r="U12" s="3">
        <f t="shared" si="2"/>
        <v>41.73809523809524</v>
      </c>
      <c r="V12" s="3">
        <f t="shared" si="2"/>
        <v>39.87755102040816</v>
      </c>
      <c r="W12" s="3">
        <f t="shared" si="2"/>
        <v>38.48214285714286</v>
      </c>
    </row>
    <row r="13" spans="5:15" ht="14.25" customHeight="1">
      <c r="E13" s="24">
        <v>6.2</v>
      </c>
      <c r="H13" s="3"/>
      <c r="I13" s="3" t="s">
        <v>0</v>
      </c>
      <c r="J13" s="3" t="s">
        <v>0</v>
      </c>
      <c r="K13" s="3" t="s">
        <v>0</v>
      </c>
      <c r="L13" s="3" t="s">
        <v>0</v>
      </c>
      <c r="M13" s="3" t="s">
        <v>0</v>
      </c>
      <c r="N13" s="3" t="s">
        <v>0</v>
      </c>
      <c r="O13" s="3" t="s">
        <v>0</v>
      </c>
    </row>
    <row r="14" spans="2:23" ht="15">
      <c r="B14" s="1" t="s">
        <v>3</v>
      </c>
      <c r="E14" s="23"/>
      <c r="G14" s="12">
        <v>90</v>
      </c>
      <c r="H14" s="3"/>
      <c r="I14" s="16">
        <f>('CRP Cost per unit'!$E$9+'CRP Cost per unit'!$E$15+'CRP Cost per unit'!$E$17)+(('CRP Cost per unit'!$E$11+'CRP Cost per unit'!$E$13)/I$5)+($G14*$E$19)/I$5</f>
        <v>47.95</v>
      </c>
      <c r="J14" s="16">
        <f>('CRP Cost per unit'!$E$9+'CRP Cost per unit'!$E$15+'CRP Cost per unit'!$E$17)+(('CRP Cost per unit'!$E$11+'CRP Cost per unit'!$E$13)/J$5)+($G14*$E$19)/J$5</f>
        <v>38.66666666666667</v>
      </c>
      <c r="K14" s="16">
        <f>('CRP Cost per unit'!$E$9+'CRP Cost per unit'!$E$15+'CRP Cost per unit'!$E$17)+(('CRP Cost per unit'!$E$11+'CRP Cost per unit'!$E$13)/K$5)+($G14*$E$19)/K$5</f>
        <v>34.025000000000006</v>
      </c>
      <c r="L14" s="16">
        <f>('CRP Cost per unit'!$E$9+'CRP Cost per unit'!$E$15+'CRP Cost per unit'!$E$17)+(('CRP Cost per unit'!$E$11+'CRP Cost per unit'!$E$13)/L$5)+($G14*$E$19)/L$5</f>
        <v>31.240000000000002</v>
      </c>
      <c r="M14" s="16">
        <f>('CRP Cost per unit'!$E$9+'CRP Cost per unit'!$E$15+'CRP Cost per unit'!$E$17)+(('CRP Cost per unit'!$E$11+'CRP Cost per unit'!$E$13)/M$5)+($G14*$E$19)/M$5</f>
        <v>29.383333333333336</v>
      </c>
      <c r="N14" s="16">
        <f>('CRP Cost per unit'!$E$9+'CRP Cost per unit'!$E$15+'CRP Cost per unit'!$E$17)+(('CRP Cost per unit'!$E$11+'CRP Cost per unit'!$E$13)/N$5)+($G14*$E$19)/N$5</f>
        <v>28.05714285714286</v>
      </c>
      <c r="O14" s="16">
        <f>('CRP Cost per unit'!$E$9+'CRP Cost per unit'!$E$15+'CRP Cost per unit'!$E$17)+(('CRP Cost per unit'!$E$11+'CRP Cost per unit'!$E$13)/O$5)+($G14*$E$19)/O$5</f>
        <v>27.0625</v>
      </c>
      <c r="Q14" s="16">
        <f aca="true" t="shared" si="3" ref="Q14:W14">(I14/$E$21)*2000</f>
        <v>68.5</v>
      </c>
      <c r="R14" s="16">
        <f t="shared" si="3"/>
        <v>55.23809523809525</v>
      </c>
      <c r="S14" s="16">
        <f t="shared" si="3"/>
        <v>48.60714285714286</v>
      </c>
      <c r="T14" s="16">
        <f t="shared" si="3"/>
        <v>44.62857142857143</v>
      </c>
      <c r="U14" s="16">
        <f t="shared" si="3"/>
        <v>41.97619047619048</v>
      </c>
      <c r="V14" s="16">
        <f t="shared" si="3"/>
        <v>40.08163265306123</v>
      </c>
      <c r="W14" s="16">
        <f t="shared" si="3"/>
        <v>38.660714285714285</v>
      </c>
    </row>
    <row r="15" spans="5:23" ht="14.25" customHeight="1">
      <c r="E15" s="24">
        <v>3.75</v>
      </c>
      <c r="F15" s="3"/>
      <c r="H15" s="3"/>
      <c r="I15" s="16" t="s">
        <v>0</v>
      </c>
      <c r="J15" s="16" t="s">
        <v>0</v>
      </c>
      <c r="K15" s="16" t="s">
        <v>0</v>
      </c>
      <c r="L15" s="16" t="s">
        <v>0</v>
      </c>
      <c r="M15" s="16" t="s">
        <v>0</v>
      </c>
      <c r="N15" s="16" t="s">
        <v>0</v>
      </c>
      <c r="O15" s="16" t="s">
        <v>0</v>
      </c>
      <c r="Q15" s="16"/>
      <c r="R15" s="16"/>
      <c r="S15" s="16"/>
      <c r="T15" s="16"/>
      <c r="U15" s="16"/>
      <c r="V15" s="16"/>
      <c r="W15" s="16"/>
    </row>
    <row r="16" spans="2:23" ht="15">
      <c r="B16" s="1" t="s">
        <v>5</v>
      </c>
      <c r="E16" s="23"/>
      <c r="F16" s="3"/>
      <c r="G16" s="12">
        <v>95</v>
      </c>
      <c r="H16" s="3"/>
      <c r="I16" s="16">
        <f>('CRP Cost per unit'!$E$9+'CRP Cost per unit'!$E$15+'CRP Cost per unit'!$E$17)+(('CRP Cost per unit'!$E$11+'CRP Cost per unit'!$E$13)/I$5)+($G16*$E$19)/I$5</f>
        <v>48.45</v>
      </c>
      <c r="J16" s="16">
        <f>('CRP Cost per unit'!$E$9+'CRP Cost per unit'!$E$15+'CRP Cost per unit'!$E$17)+(('CRP Cost per unit'!$E$11+'CRP Cost per unit'!$E$13)/J$5)+($G16*$E$19)/J$5</f>
        <v>39.00000000000001</v>
      </c>
      <c r="K16" s="16">
        <f>('CRP Cost per unit'!$E$9+'CRP Cost per unit'!$E$15+'CRP Cost per unit'!$E$17)+(('CRP Cost per unit'!$E$11+'CRP Cost per unit'!$E$13)/K$5)+($G16*$E$19)/K$5</f>
        <v>34.275000000000006</v>
      </c>
      <c r="L16" s="16">
        <f>('CRP Cost per unit'!$E$9+'CRP Cost per unit'!$E$15+'CRP Cost per unit'!$E$17)+(('CRP Cost per unit'!$E$11+'CRP Cost per unit'!$E$13)/L$5)+($G16*$E$19)/L$5</f>
        <v>31.44</v>
      </c>
      <c r="M16" s="16">
        <f>('CRP Cost per unit'!$E$9+'CRP Cost per unit'!$E$15+'CRP Cost per unit'!$E$17)+(('CRP Cost per unit'!$E$11+'CRP Cost per unit'!$E$13)/M$5)+($G16*$E$19)/M$5</f>
        <v>29.550000000000004</v>
      </c>
      <c r="N16" s="16">
        <f>('CRP Cost per unit'!$E$9+'CRP Cost per unit'!$E$15+'CRP Cost per unit'!$E$17)+(('CRP Cost per unit'!$E$11+'CRP Cost per unit'!$E$13)/N$5)+($G16*$E$19)/N$5</f>
        <v>28.200000000000003</v>
      </c>
      <c r="O16" s="16">
        <f>('CRP Cost per unit'!$E$9+'CRP Cost per unit'!$E$15+'CRP Cost per unit'!$E$17)+(('CRP Cost per unit'!$E$11+'CRP Cost per unit'!$E$13)/O$5)+($G16*$E$19)/O$5</f>
        <v>27.1875</v>
      </c>
      <c r="Q16" s="16">
        <f aca="true" t="shared" si="4" ref="Q16:W16">(I16/$E$21)*2000</f>
        <v>69.21428571428571</v>
      </c>
      <c r="R16" s="16">
        <f t="shared" si="4"/>
        <v>55.71428571428572</v>
      </c>
      <c r="S16" s="16">
        <f t="shared" si="4"/>
        <v>48.96428571428572</v>
      </c>
      <c r="T16" s="16">
        <f t="shared" si="4"/>
        <v>44.91428571428572</v>
      </c>
      <c r="U16" s="16">
        <f t="shared" si="4"/>
        <v>42.214285714285715</v>
      </c>
      <c r="V16" s="16">
        <f t="shared" si="4"/>
        <v>40.28571428571429</v>
      </c>
      <c r="W16" s="16">
        <f t="shared" si="4"/>
        <v>38.839285714285715</v>
      </c>
    </row>
    <row r="17" spans="5:15" ht="14.25" customHeight="1">
      <c r="E17" s="24">
        <v>5</v>
      </c>
      <c r="F17" s="3"/>
      <c r="H17" s="3"/>
      <c r="I17" s="3" t="s">
        <v>0</v>
      </c>
      <c r="J17" s="3" t="s">
        <v>0</v>
      </c>
      <c r="K17" s="3" t="s">
        <v>0</v>
      </c>
      <c r="L17" s="3" t="s">
        <v>0</v>
      </c>
      <c r="M17" s="3" t="s">
        <v>0</v>
      </c>
      <c r="N17" s="3" t="s">
        <v>0</v>
      </c>
      <c r="O17" s="3" t="s">
        <v>0</v>
      </c>
    </row>
    <row r="18" spans="2:23" ht="15">
      <c r="B18" s="1" t="s">
        <v>10</v>
      </c>
      <c r="E18" s="25"/>
      <c r="F18" s="3"/>
      <c r="G18" s="12">
        <v>100</v>
      </c>
      <c r="H18" s="3"/>
      <c r="I18" s="3">
        <f>('CRP Cost per unit'!$E$9+'CRP Cost per unit'!$E$15+'CRP Cost per unit'!$E$17)+(('CRP Cost per unit'!$E$11+'CRP Cost per unit'!$E$13)/I$5)+($G18*$E$19)/I$5</f>
        <v>48.95</v>
      </c>
      <c r="J18" s="3">
        <f>('CRP Cost per unit'!$E$9+'CRP Cost per unit'!$E$15+'CRP Cost per unit'!$E$17)+(('CRP Cost per unit'!$E$11+'CRP Cost per unit'!$E$13)/J$5)+($G18*$E$19)/J$5</f>
        <v>39.333333333333336</v>
      </c>
      <c r="K18" s="3">
        <f>('CRP Cost per unit'!$E$9+'CRP Cost per unit'!$E$15+'CRP Cost per unit'!$E$17)+(('CRP Cost per unit'!$E$11+'CRP Cost per unit'!$E$13)/K$5)+($G18*$E$19)/K$5</f>
        <v>34.525000000000006</v>
      </c>
      <c r="L18" s="3">
        <f>('CRP Cost per unit'!$E$9+'CRP Cost per unit'!$E$15+'CRP Cost per unit'!$E$17)+(('CRP Cost per unit'!$E$11+'CRP Cost per unit'!$E$13)/L$5)+($G18*$E$19)/L$5</f>
        <v>31.64</v>
      </c>
      <c r="M18" s="3">
        <f>('CRP Cost per unit'!$E$9+'CRP Cost per unit'!$E$15+'CRP Cost per unit'!$E$17)+(('CRP Cost per unit'!$E$11+'CRP Cost per unit'!$E$13)/M$5)+($G18*$E$19)/M$5</f>
        <v>29.71666666666667</v>
      </c>
      <c r="N18" s="3">
        <f>('CRP Cost per unit'!$E$9+'CRP Cost per unit'!$E$15+'CRP Cost per unit'!$E$17)+(('CRP Cost per unit'!$E$11+'CRP Cost per unit'!$E$13)/N$5)+($G18*$E$19)/N$5</f>
        <v>28.342857142857145</v>
      </c>
      <c r="O18" s="3">
        <f>('CRP Cost per unit'!$E$9+'CRP Cost per unit'!$E$15+'CRP Cost per unit'!$E$17)+(('CRP Cost per unit'!$E$11+'CRP Cost per unit'!$E$13)/O$5)+($G18*$E$19)/O$5</f>
        <v>27.3125</v>
      </c>
      <c r="Q18" s="3">
        <f aca="true" t="shared" si="5" ref="Q18:W18">(I18/$E$21)*2000</f>
        <v>69.92857142857143</v>
      </c>
      <c r="R18" s="3">
        <f t="shared" si="5"/>
        <v>56.1904761904762</v>
      </c>
      <c r="S18" s="3">
        <f t="shared" si="5"/>
        <v>49.32142857142858</v>
      </c>
      <c r="T18" s="3">
        <f t="shared" si="5"/>
        <v>45.2</v>
      </c>
      <c r="U18" s="3">
        <f t="shared" si="5"/>
        <v>42.452380952380956</v>
      </c>
      <c r="V18" s="3">
        <f t="shared" si="5"/>
        <v>40.48979591836735</v>
      </c>
      <c r="W18" s="3">
        <f t="shared" si="5"/>
        <v>39.017857142857146</v>
      </c>
    </row>
    <row r="19" spans="5:15" ht="14.25" customHeight="1">
      <c r="E19" s="27">
        <v>0.1</v>
      </c>
      <c r="F19" s="3"/>
      <c r="H19" s="3"/>
      <c r="I19" s="3" t="s">
        <v>0</v>
      </c>
      <c r="J19" s="3" t="s">
        <v>0</v>
      </c>
      <c r="K19" s="3" t="s">
        <v>0</v>
      </c>
      <c r="L19" s="3" t="s">
        <v>0</v>
      </c>
      <c r="M19" s="3" t="s">
        <v>0</v>
      </c>
      <c r="N19" s="3" t="s">
        <v>0</v>
      </c>
      <c r="O19" s="3" t="s">
        <v>0</v>
      </c>
    </row>
    <row r="20" spans="2:23" ht="15">
      <c r="B20" s="1" t="s">
        <v>13</v>
      </c>
      <c r="E20" s="28"/>
      <c r="F20" s="3"/>
      <c r="G20" s="12">
        <v>120</v>
      </c>
      <c r="H20" s="3"/>
      <c r="I20" s="16">
        <f>('CRP Cost per unit'!$E$9+'CRP Cost per unit'!$E$15+'CRP Cost per unit'!$E$17)+(('CRP Cost per unit'!$E$11+'CRP Cost per unit'!$E$13)/I$5)+($G20*$E$19)/I$5</f>
        <v>50.95</v>
      </c>
      <c r="J20" s="16">
        <f>('CRP Cost per unit'!$E$9+'CRP Cost per unit'!$E$15+'CRP Cost per unit'!$E$17)+(('CRP Cost per unit'!$E$11+'CRP Cost per unit'!$E$13)/J$5)+($G20*$E$19)/J$5</f>
        <v>40.66666666666667</v>
      </c>
      <c r="K20" s="16">
        <f>('CRP Cost per unit'!$E$9+'CRP Cost per unit'!$E$15+'CRP Cost per unit'!$E$17)+(('CRP Cost per unit'!$E$11+'CRP Cost per unit'!$E$13)/K$5)+($G20*$E$19)/K$5</f>
        <v>35.525000000000006</v>
      </c>
      <c r="L20" s="16">
        <f>('CRP Cost per unit'!$E$9+'CRP Cost per unit'!$E$15+'CRP Cost per unit'!$E$17)+(('CRP Cost per unit'!$E$11+'CRP Cost per unit'!$E$13)/L$5)+($G20*$E$19)/L$5</f>
        <v>32.44</v>
      </c>
      <c r="M20" s="16">
        <f>('CRP Cost per unit'!$E$9+'CRP Cost per unit'!$E$15+'CRP Cost per unit'!$E$17)+(('CRP Cost per unit'!$E$11+'CRP Cost per unit'!$E$13)/M$5)+($G20*$E$19)/M$5</f>
        <v>30.383333333333336</v>
      </c>
      <c r="N20" s="16">
        <f>('CRP Cost per unit'!$E$9+'CRP Cost per unit'!$E$15+'CRP Cost per unit'!$E$17)+(('CRP Cost per unit'!$E$11+'CRP Cost per unit'!$E$13)/N$5)+($G20*$E$19)/N$5</f>
        <v>28.914285714285715</v>
      </c>
      <c r="O20" s="16">
        <f>('CRP Cost per unit'!$E$9+'CRP Cost per unit'!$E$15+'CRP Cost per unit'!$E$17)+(('CRP Cost per unit'!$E$11+'CRP Cost per unit'!$E$13)/O$5)+($G20*$E$19)/O$5</f>
        <v>27.8125</v>
      </c>
      <c r="Q20" s="16">
        <f aca="true" t="shared" si="6" ref="Q20:W20">(I20/$E$21)*2000</f>
        <v>72.78571428571429</v>
      </c>
      <c r="R20" s="16">
        <f t="shared" si="6"/>
        <v>58.0952380952381</v>
      </c>
      <c r="S20" s="16">
        <f t="shared" si="6"/>
        <v>50.75000000000001</v>
      </c>
      <c r="T20" s="16">
        <f t="shared" si="6"/>
        <v>46.342857142857135</v>
      </c>
      <c r="U20" s="16">
        <f t="shared" si="6"/>
        <v>43.40476190476191</v>
      </c>
      <c r="V20" s="16">
        <f t="shared" si="6"/>
        <v>41.30612244897959</v>
      </c>
      <c r="W20" s="16">
        <f t="shared" si="6"/>
        <v>39.732142857142854</v>
      </c>
    </row>
    <row r="21" spans="5:23" ht="14.25" customHeight="1">
      <c r="E21" s="23">
        <v>1400</v>
      </c>
      <c r="F21" s="3"/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Q21" s="17"/>
      <c r="R21" s="17"/>
      <c r="S21" s="17"/>
      <c r="T21" s="17"/>
      <c r="U21" s="17"/>
      <c r="V21" s="17"/>
      <c r="W21" s="17"/>
    </row>
    <row r="22" spans="2:23" ht="15">
      <c r="B22" s="1" t="s">
        <v>21</v>
      </c>
      <c r="E22" s="23"/>
      <c r="G22" s="12">
        <v>140</v>
      </c>
      <c r="H22" s="3"/>
      <c r="I22" s="16">
        <f>('CRP Cost per unit'!$E$9+'CRP Cost per unit'!$E$15+'CRP Cost per unit'!$E$17)+(('CRP Cost per unit'!$E$11+'CRP Cost per unit'!$E$13)/I$5)+($G22*$E$19)/I$5</f>
        <v>52.95</v>
      </c>
      <c r="J22" s="16">
        <f>('CRP Cost per unit'!$E$9+'CRP Cost per unit'!$E$15+'CRP Cost per unit'!$E$17)+(('CRP Cost per unit'!$E$11+'CRP Cost per unit'!$E$13)/J$5)+($G22*$E$19)/J$5</f>
        <v>42.00000000000001</v>
      </c>
      <c r="K22" s="16">
        <f>('CRP Cost per unit'!$E$9+'CRP Cost per unit'!$E$15+'CRP Cost per unit'!$E$17)+(('CRP Cost per unit'!$E$11+'CRP Cost per unit'!$E$13)/K$5)+($G22*$E$19)/K$5</f>
        <v>36.525000000000006</v>
      </c>
      <c r="L22" s="16">
        <f>('CRP Cost per unit'!$E$9+'CRP Cost per unit'!$E$15+'CRP Cost per unit'!$E$17)+(('CRP Cost per unit'!$E$11+'CRP Cost per unit'!$E$13)/L$5)+($G22*$E$19)/L$5</f>
        <v>33.24</v>
      </c>
      <c r="M22" s="16">
        <f>('CRP Cost per unit'!$E$9+'CRP Cost per unit'!$E$15+'CRP Cost per unit'!$E$17)+(('CRP Cost per unit'!$E$11+'CRP Cost per unit'!$E$13)/M$5)+($G22*$E$19)/M$5</f>
        <v>31.050000000000004</v>
      </c>
      <c r="N22" s="16">
        <f>('CRP Cost per unit'!$E$9+'CRP Cost per unit'!$E$15+'CRP Cost per unit'!$E$17)+(('CRP Cost per unit'!$E$11+'CRP Cost per unit'!$E$13)/N$5)+($G22*$E$19)/N$5</f>
        <v>29.485714285714288</v>
      </c>
      <c r="O22" s="16">
        <f>('CRP Cost per unit'!$E$9+'CRP Cost per unit'!$E$15+'CRP Cost per unit'!$E$17)+(('CRP Cost per unit'!$E$11+'CRP Cost per unit'!$E$13)/O$5)+($G22*$E$19)/O$5</f>
        <v>28.3125</v>
      </c>
      <c r="Q22" s="16">
        <f aca="true" t="shared" si="7" ref="Q22:W22">(I22/$E$21)*2000</f>
        <v>75.64285714285715</v>
      </c>
      <c r="R22" s="16">
        <f t="shared" si="7"/>
        <v>60.000000000000014</v>
      </c>
      <c r="S22" s="16">
        <f t="shared" si="7"/>
        <v>52.17857142857144</v>
      </c>
      <c r="T22" s="16">
        <f t="shared" si="7"/>
        <v>47.48571428571429</v>
      </c>
      <c r="U22" s="16">
        <f t="shared" si="7"/>
        <v>44.35714285714287</v>
      </c>
      <c r="V22" s="16">
        <f t="shared" si="7"/>
        <v>42.12244897959184</v>
      </c>
      <c r="W22" s="16">
        <f t="shared" si="7"/>
        <v>40.44642857142857</v>
      </c>
    </row>
    <row r="23" spans="8:15" ht="14.25">
      <c r="H23" s="3"/>
      <c r="I23" s="3" t="s">
        <v>0</v>
      </c>
      <c r="J23" s="3" t="s">
        <v>0</v>
      </c>
      <c r="K23" s="3" t="s">
        <v>0</v>
      </c>
      <c r="L23" s="3" t="s">
        <v>0</v>
      </c>
      <c r="M23" s="3" t="s">
        <v>0</v>
      </c>
      <c r="N23" s="3" t="s">
        <v>0</v>
      </c>
      <c r="O23" s="3" t="s">
        <v>0</v>
      </c>
    </row>
    <row r="24" spans="7:23" ht="15">
      <c r="G24" s="12">
        <v>160</v>
      </c>
      <c r="H24" s="3"/>
      <c r="I24" s="3">
        <f>('CRP Cost per unit'!$E$9+'CRP Cost per unit'!$E$15+'CRP Cost per unit'!$E$17)+(('CRP Cost per unit'!$E$11+'CRP Cost per unit'!$E$13)/I$5)+($G24*$E$19)/I$5</f>
        <v>54.95</v>
      </c>
      <c r="J24" s="3">
        <f>('CRP Cost per unit'!$E$9+'CRP Cost per unit'!$E$15+'CRP Cost per unit'!$E$17)+(('CRP Cost per unit'!$E$11+'CRP Cost per unit'!$E$13)/J$5)+($G24*$E$19)/J$5</f>
        <v>43.333333333333336</v>
      </c>
      <c r="K24" s="3">
        <f>('CRP Cost per unit'!$E$9+'CRP Cost per unit'!$E$15+'CRP Cost per unit'!$E$17)+(('CRP Cost per unit'!$E$11+'CRP Cost per unit'!$E$13)/K$5)+($G24*$E$19)/K$5</f>
        <v>37.525000000000006</v>
      </c>
      <c r="L24" s="3">
        <f>('CRP Cost per unit'!$E$9+'CRP Cost per unit'!$E$15+'CRP Cost per unit'!$E$17)+(('CRP Cost per unit'!$E$11+'CRP Cost per unit'!$E$13)/L$5)+($G24*$E$19)/L$5</f>
        <v>34.04</v>
      </c>
      <c r="M24" s="3">
        <f>('CRP Cost per unit'!$E$9+'CRP Cost per unit'!$E$15+'CRP Cost per unit'!$E$17)+(('CRP Cost per unit'!$E$11+'CRP Cost per unit'!$E$13)/M$5)+($G24*$E$19)/M$5</f>
        <v>31.71666666666667</v>
      </c>
      <c r="N24" s="3">
        <f>('CRP Cost per unit'!$E$9+'CRP Cost per unit'!$E$15+'CRP Cost per unit'!$E$17)+(('CRP Cost per unit'!$E$11+'CRP Cost per unit'!$E$13)/N$5)+($G24*$E$19)/N$5</f>
        <v>30.057142857142857</v>
      </c>
      <c r="O24" s="3">
        <f>('CRP Cost per unit'!$E$9+'CRP Cost per unit'!$E$15+'CRP Cost per unit'!$E$17)+(('CRP Cost per unit'!$E$11+'CRP Cost per unit'!$E$13)/O$5)+($G24*$E$19)/O$5</f>
        <v>28.8125</v>
      </c>
      <c r="Q24" s="3">
        <f aca="true" t="shared" si="8" ref="Q24:W24">(I24/$E$21)*2000</f>
        <v>78.5</v>
      </c>
      <c r="R24" s="3">
        <f t="shared" si="8"/>
        <v>61.904761904761905</v>
      </c>
      <c r="S24" s="3">
        <f t="shared" si="8"/>
        <v>53.60714285714287</v>
      </c>
      <c r="T24" s="3">
        <f t="shared" si="8"/>
        <v>48.62857142857143</v>
      </c>
      <c r="U24" s="3">
        <f t="shared" si="8"/>
        <v>45.30952380952381</v>
      </c>
      <c r="V24" s="3">
        <f t="shared" si="8"/>
        <v>42.93877551020408</v>
      </c>
      <c r="W24" s="3">
        <f t="shared" si="8"/>
        <v>41.160714285714285</v>
      </c>
    </row>
    <row r="25" spans="9:15" ht="14.25" customHeight="1">
      <c r="I25" s="3" t="s">
        <v>0</v>
      </c>
      <c r="J25" s="3" t="s">
        <v>0</v>
      </c>
      <c r="K25" s="3" t="s">
        <v>0</v>
      </c>
      <c r="L25" s="3" t="s">
        <v>0</v>
      </c>
      <c r="M25" s="3" t="s">
        <v>0</v>
      </c>
      <c r="N25" s="3" t="s">
        <v>0</v>
      </c>
      <c r="O25" s="3" t="s">
        <v>0</v>
      </c>
    </row>
    <row r="26" spans="7:23" ht="15">
      <c r="G26" s="12">
        <v>180</v>
      </c>
      <c r="H26" s="3"/>
      <c r="I26" s="3">
        <f>('CRP Cost per unit'!$E$9+'CRP Cost per unit'!$E$15+'CRP Cost per unit'!$E$17)+(('CRP Cost per unit'!$E$11+'CRP Cost per unit'!$E$13)/I$5)+($G26*$E$19)/I$5</f>
        <v>56.95</v>
      </c>
      <c r="J26" s="3">
        <f>('CRP Cost per unit'!$E$9+'CRP Cost per unit'!$E$15+'CRP Cost per unit'!$E$17)+(('CRP Cost per unit'!$E$11+'CRP Cost per unit'!$E$13)/J$5)+($G26*$E$19)/J$5</f>
        <v>44.66666666666667</v>
      </c>
      <c r="K26" s="3">
        <f>('CRP Cost per unit'!$E$9+'CRP Cost per unit'!$E$15+'CRP Cost per unit'!$E$17)+(('CRP Cost per unit'!$E$11+'CRP Cost per unit'!$E$13)/K$5)+($G26*$E$19)/K$5</f>
        <v>38.525000000000006</v>
      </c>
      <c r="L26" s="3">
        <f>('CRP Cost per unit'!$E$9+'CRP Cost per unit'!$E$15+'CRP Cost per unit'!$E$17)+(('CRP Cost per unit'!$E$11+'CRP Cost per unit'!$E$13)/L$5)+($G26*$E$19)/L$5</f>
        <v>34.84</v>
      </c>
      <c r="M26" s="3">
        <f>('CRP Cost per unit'!$E$9+'CRP Cost per unit'!$E$15+'CRP Cost per unit'!$E$17)+(('CRP Cost per unit'!$E$11+'CRP Cost per unit'!$E$13)/M$5)+($G26*$E$19)/M$5</f>
        <v>32.38333333333334</v>
      </c>
      <c r="N26" s="3">
        <f>('CRP Cost per unit'!$E$9+'CRP Cost per unit'!$E$15+'CRP Cost per unit'!$E$17)+(('CRP Cost per unit'!$E$11+'CRP Cost per unit'!$E$13)/N$5)+($G26*$E$19)/N$5</f>
        <v>30.62857142857143</v>
      </c>
      <c r="O26" s="3">
        <f>('CRP Cost per unit'!$E$9+'CRP Cost per unit'!$E$15+'CRP Cost per unit'!$E$17)+(('CRP Cost per unit'!$E$11+'CRP Cost per unit'!$E$13)/O$5)+($G26*$E$19)/O$5</f>
        <v>29.3125</v>
      </c>
      <c r="Q26" s="3">
        <f aca="true" t="shared" si="9" ref="Q26:W26">(I26/$E$21)*2000</f>
        <v>81.35714285714286</v>
      </c>
      <c r="R26" s="3">
        <f t="shared" si="9"/>
        <v>63.80952380952382</v>
      </c>
      <c r="S26" s="3">
        <f t="shared" si="9"/>
        <v>55.03571428571429</v>
      </c>
      <c r="T26" s="3">
        <f t="shared" si="9"/>
        <v>49.77142857142858</v>
      </c>
      <c r="U26" s="3">
        <f t="shared" si="9"/>
        <v>46.261904761904766</v>
      </c>
      <c r="V26" s="3">
        <f t="shared" si="9"/>
        <v>43.755102040816325</v>
      </c>
      <c r="W26" s="3">
        <f t="shared" si="9"/>
        <v>41.875</v>
      </c>
    </row>
    <row r="27" spans="8:15" ht="14.25" customHeight="1">
      <c r="H27" s="3"/>
      <c r="I27" s="3" t="s">
        <v>0</v>
      </c>
      <c r="J27" s="3" t="s">
        <v>0</v>
      </c>
      <c r="K27" s="3" t="s">
        <v>0</v>
      </c>
      <c r="L27" s="3" t="s">
        <v>0</v>
      </c>
      <c r="M27" s="3" t="s">
        <v>0</v>
      </c>
      <c r="N27" s="3" t="s">
        <v>0</v>
      </c>
      <c r="O27" s="3" t="s">
        <v>0</v>
      </c>
    </row>
    <row r="28" spans="7:23" ht="15">
      <c r="G28" s="12">
        <v>200</v>
      </c>
      <c r="H28" s="3"/>
      <c r="I28" s="3">
        <f>('CRP Cost per unit'!$E$9+'CRP Cost per unit'!$E$15+'CRP Cost per unit'!$E$17)+(('CRP Cost per unit'!$E$11+'CRP Cost per unit'!$E$13)/I$5)+($G28*$E$19)/I$5</f>
        <v>58.95</v>
      </c>
      <c r="J28" s="3">
        <f>('CRP Cost per unit'!$E$9+'CRP Cost per unit'!$E$15+'CRP Cost per unit'!$E$17)+(('CRP Cost per unit'!$E$11+'CRP Cost per unit'!$E$13)/J$5)+($G28*$E$19)/J$5</f>
        <v>46.00000000000001</v>
      </c>
      <c r="K28" s="3">
        <f>('CRP Cost per unit'!$E$9+'CRP Cost per unit'!$E$15+'CRP Cost per unit'!$E$17)+(('CRP Cost per unit'!$E$11+'CRP Cost per unit'!$E$13)/K$5)+($G28*$E$19)/K$5</f>
        <v>39.525000000000006</v>
      </c>
      <c r="L28" s="3">
        <f>('CRP Cost per unit'!$E$9+'CRP Cost per unit'!$E$15+'CRP Cost per unit'!$E$17)+(('CRP Cost per unit'!$E$11+'CRP Cost per unit'!$E$13)/L$5)+($G28*$E$19)/L$5</f>
        <v>35.64</v>
      </c>
      <c r="M28" s="3">
        <f>('CRP Cost per unit'!$E$9+'CRP Cost per unit'!$E$15+'CRP Cost per unit'!$E$17)+(('CRP Cost per unit'!$E$11+'CRP Cost per unit'!$E$13)/M$5)+($G28*$E$19)/M$5</f>
        <v>33.050000000000004</v>
      </c>
      <c r="N28" s="3">
        <f>('CRP Cost per unit'!$E$9+'CRP Cost per unit'!$E$15+'CRP Cost per unit'!$E$17)+(('CRP Cost per unit'!$E$11+'CRP Cost per unit'!$E$13)/N$5)+($G28*$E$19)/N$5</f>
        <v>31.200000000000003</v>
      </c>
      <c r="O28" s="3">
        <f>('CRP Cost per unit'!$E$9+'CRP Cost per unit'!$E$15+'CRP Cost per unit'!$E$17)+(('CRP Cost per unit'!$E$11+'CRP Cost per unit'!$E$13)/O$5)+($G28*$E$19)/O$5</f>
        <v>29.8125</v>
      </c>
      <c r="Q28" s="3">
        <f aca="true" t="shared" si="10" ref="Q28:W28">(I28/$E$21)*2000</f>
        <v>84.21428571428571</v>
      </c>
      <c r="R28" s="3">
        <f t="shared" si="10"/>
        <v>65.71428571428572</v>
      </c>
      <c r="S28" s="3">
        <f t="shared" si="10"/>
        <v>56.46428571428572</v>
      </c>
      <c r="T28" s="3">
        <f t="shared" si="10"/>
        <v>50.91428571428572</v>
      </c>
      <c r="U28" s="3">
        <f t="shared" si="10"/>
        <v>47.21428571428572</v>
      </c>
      <c r="V28" s="3">
        <f t="shared" si="10"/>
        <v>44.57142857142858</v>
      </c>
      <c r="W28" s="3">
        <f t="shared" si="10"/>
        <v>42.58928571428571</v>
      </c>
    </row>
    <row r="29" ht="30" customHeight="1">
      <c r="K29" s="3" t="s">
        <v>0</v>
      </c>
    </row>
    <row r="30" spans="2:15" s="5" customFormat="1" ht="15">
      <c r="B30" s="21" t="s">
        <v>18</v>
      </c>
      <c r="C30" s="22"/>
      <c r="D30" s="22"/>
      <c r="E30" s="22"/>
      <c r="F30" s="22"/>
      <c r="G30" s="22"/>
      <c r="H30" s="22"/>
      <c r="I30" s="22"/>
      <c r="J30" s="4"/>
      <c r="K30" s="4"/>
      <c r="L30" s="4"/>
      <c r="M30" s="4"/>
      <c r="N30" s="4"/>
      <c r="O30" s="4"/>
    </row>
    <row r="31" spans="2:15" s="5" customFormat="1" ht="15">
      <c r="B31" s="22"/>
      <c r="C31" s="22"/>
      <c r="D31" s="22"/>
      <c r="E31" s="22"/>
      <c r="F31" s="22"/>
      <c r="G31" s="22"/>
      <c r="H31" s="22"/>
      <c r="I31" s="22"/>
      <c r="J31" s="4"/>
      <c r="K31" s="4"/>
      <c r="L31" s="4"/>
      <c r="M31" s="4"/>
      <c r="N31" s="4"/>
      <c r="O31" s="4"/>
    </row>
    <row r="32" spans="7:15" ht="15">
      <c r="G32" s="2"/>
      <c r="H32" s="2"/>
      <c r="I32" s="2"/>
      <c r="J32" s="2"/>
      <c r="K32" s="2"/>
      <c r="L32" s="2"/>
      <c r="M32" s="2"/>
      <c r="N32" s="2"/>
      <c r="O32" s="2"/>
    </row>
    <row r="33" spans="9:15" ht="15">
      <c r="I33" s="2" t="s">
        <v>11</v>
      </c>
      <c r="J33" s="2"/>
      <c r="K33" s="2"/>
      <c r="L33" s="2"/>
      <c r="M33" s="2"/>
      <c r="N33" s="2"/>
      <c r="O33" s="2"/>
    </row>
    <row r="34" spans="6:15" ht="15">
      <c r="F34" s="19" t="s">
        <v>15</v>
      </c>
      <c r="G34" s="20"/>
      <c r="H34" s="20"/>
      <c r="I34" s="11">
        <v>15</v>
      </c>
      <c r="J34" s="11">
        <v>20</v>
      </c>
      <c r="K34" s="11">
        <v>25</v>
      </c>
      <c r="L34" s="11">
        <v>30</v>
      </c>
      <c r="M34" s="11">
        <v>40</v>
      </c>
      <c r="N34" s="11">
        <v>50</v>
      </c>
      <c r="O34" s="11">
        <v>60</v>
      </c>
    </row>
    <row r="35" spans="2:8" ht="14.25" customHeight="1">
      <c r="B35" s="13" t="s">
        <v>14</v>
      </c>
      <c r="F35" s="20"/>
      <c r="G35" s="20"/>
      <c r="H35" s="20"/>
    </row>
    <row r="36" ht="15" thickBot="1">
      <c r="I36" s="14" t="s">
        <v>17</v>
      </c>
    </row>
    <row r="37" spans="2:15" ht="15.75" thickBot="1">
      <c r="B37" s="7" t="s">
        <v>6</v>
      </c>
      <c r="C37" s="8"/>
      <c r="D37" s="8"/>
      <c r="E37" s="9"/>
      <c r="G37" s="6">
        <v>75</v>
      </c>
      <c r="H37" s="3"/>
      <c r="I37" s="3">
        <f>(($E$38+$E$42+$E$40+$E$44+($G37*$E$46))/I$34)</f>
        <v>1.5666666666666667</v>
      </c>
      <c r="J37" s="3">
        <f>(($E$38+$E$42+$E40+$E$44+($G37*$E$46))/J$34)</f>
        <v>1.175</v>
      </c>
      <c r="K37" s="3">
        <f>(($E$38+$E$42+$E40+$E$44+($G37*$E$46))/K$34)</f>
        <v>0.94</v>
      </c>
      <c r="L37" s="3">
        <f>(('CRP Cost per unit'!$E$38+'CRP Cost per unit'!$E$42+'CRP Cost per unit'!$E40+'CRP Cost per unit'!$E$44+($G37*$E$46))/L$34)</f>
        <v>0.7833333333333333</v>
      </c>
      <c r="M37" s="3">
        <f>(('CRP Cost per unit'!$E$38+'CRP Cost per unit'!$E$42+'CRP Cost per unit'!$E40+'CRP Cost per unit'!$E$44+($G37*$E$46))/M$34)</f>
        <v>0.5875</v>
      </c>
      <c r="N37" s="3">
        <f>(('CRP Cost per unit'!$E$38+'CRP Cost per unit'!$E$42+'CRP Cost per unit'!$E40+'CRP Cost per unit'!$E$44+($G37*$E$46))/N$34)</f>
        <v>0.47</v>
      </c>
      <c r="O37" s="3">
        <f>(('CRP Cost per unit'!$E$38+'CRP Cost per unit'!$E$42+'CRP Cost per unit'!$E40+'CRP Cost per unit'!$E$44+($G37*$E$46))/O$34)</f>
        <v>0.39166666666666666</v>
      </c>
    </row>
    <row r="38" spans="5:15" ht="15">
      <c r="E38" s="26">
        <v>8</v>
      </c>
      <c r="G38" s="6"/>
      <c r="H38" s="3"/>
      <c r="I38" s="3"/>
      <c r="J38" s="3" t="s">
        <v>0</v>
      </c>
      <c r="K38" s="3" t="s">
        <v>0</v>
      </c>
      <c r="L38" s="3" t="s">
        <v>0</v>
      </c>
      <c r="M38" s="3" t="s">
        <v>0</v>
      </c>
      <c r="N38" s="3" t="s">
        <v>0</v>
      </c>
      <c r="O38" s="3" t="s">
        <v>0</v>
      </c>
    </row>
    <row r="39" spans="2:15" ht="15">
      <c r="B39" s="1" t="s">
        <v>7</v>
      </c>
      <c r="E39" s="28"/>
      <c r="G39" s="6">
        <v>75</v>
      </c>
      <c r="H39" s="3"/>
      <c r="I39" s="3">
        <f>(($E$38+$E$42+$E$40+$E$44+($G39*$E$46))/I$34)</f>
        <v>1.5666666666666667</v>
      </c>
      <c r="J39" s="3">
        <f aca="true" t="shared" si="11" ref="J39:O39">(($E$38+$E$42+$E$40+$E$44+($G39*$E$46))/J$34)</f>
        <v>1.175</v>
      </c>
      <c r="K39" s="3">
        <f t="shared" si="11"/>
        <v>0.94</v>
      </c>
      <c r="L39" s="3">
        <f t="shared" si="11"/>
        <v>0.7833333333333333</v>
      </c>
      <c r="M39" s="3">
        <f t="shared" si="11"/>
        <v>0.5875</v>
      </c>
      <c r="N39" s="3">
        <f t="shared" si="11"/>
        <v>0.47</v>
      </c>
      <c r="O39" s="3">
        <f t="shared" si="11"/>
        <v>0.39166666666666666</v>
      </c>
    </row>
    <row r="40" spans="5:15" ht="15">
      <c r="E40" s="24">
        <v>3</v>
      </c>
      <c r="G40" s="6"/>
      <c r="H40" s="3"/>
      <c r="I40" s="3" t="s">
        <v>0</v>
      </c>
      <c r="J40" s="3" t="s">
        <v>0</v>
      </c>
      <c r="K40" s="3" t="s">
        <v>0</v>
      </c>
      <c r="L40" s="3" t="s">
        <v>0</v>
      </c>
      <c r="M40" s="3" t="s">
        <v>0</v>
      </c>
      <c r="N40" s="3" t="s">
        <v>0</v>
      </c>
      <c r="O40" s="3" t="s">
        <v>0</v>
      </c>
    </row>
    <row r="41" spans="2:15" ht="15">
      <c r="B41" s="1" t="s">
        <v>8</v>
      </c>
      <c r="E41" s="28"/>
      <c r="G41" s="6">
        <f aca="true" t="shared" si="12" ref="G41:G57">G12</f>
        <v>85</v>
      </c>
      <c r="H41" s="3"/>
      <c r="I41" s="3">
        <f>(($E$38+$E$42+$E$40+$E$44+($G41*$E$46))/I$34)</f>
        <v>1.6333333333333333</v>
      </c>
      <c r="J41" s="3">
        <f aca="true" t="shared" si="13" ref="J41:O55">(($E$38+$E$42+$E$40+$E$44+($G41*$E$46))/J$34)</f>
        <v>1.225</v>
      </c>
      <c r="K41" s="3">
        <f t="shared" si="13"/>
        <v>0.98</v>
      </c>
      <c r="L41" s="3">
        <f t="shared" si="13"/>
        <v>0.8166666666666667</v>
      </c>
      <c r="M41" s="3">
        <f t="shared" si="13"/>
        <v>0.6125</v>
      </c>
      <c r="N41" s="3">
        <f t="shared" si="13"/>
        <v>0.49</v>
      </c>
      <c r="O41" s="3">
        <f t="shared" si="13"/>
        <v>0.4083333333333333</v>
      </c>
    </row>
    <row r="42" spans="5:15" ht="15">
      <c r="E42" s="24">
        <v>2</v>
      </c>
      <c r="G42" s="6"/>
      <c r="H42" s="3"/>
      <c r="I42" s="3"/>
      <c r="J42" s="3"/>
      <c r="K42" s="3"/>
      <c r="L42" s="3"/>
      <c r="M42" s="3"/>
      <c r="N42" s="3"/>
      <c r="O42" s="3"/>
    </row>
    <row r="43" spans="2:15" ht="15">
      <c r="B43" s="1" t="s">
        <v>9</v>
      </c>
      <c r="E43" s="28"/>
      <c r="G43" s="18">
        <f t="shared" si="12"/>
        <v>90</v>
      </c>
      <c r="H43" s="16"/>
      <c r="I43" s="16">
        <f>(($E$38+$E$42+$E$40+$E$44+($G43*$E$46))/I$34)</f>
        <v>1.6666666666666667</v>
      </c>
      <c r="J43" s="16">
        <f t="shared" si="13"/>
        <v>1.25</v>
      </c>
      <c r="K43" s="16">
        <f t="shared" si="13"/>
        <v>1</v>
      </c>
      <c r="L43" s="16">
        <f t="shared" si="13"/>
        <v>0.8333333333333334</v>
      </c>
      <c r="M43" s="16">
        <f t="shared" si="13"/>
        <v>0.625</v>
      </c>
      <c r="N43" s="16">
        <f t="shared" si="13"/>
        <v>0.5</v>
      </c>
      <c r="O43" s="16">
        <f t="shared" si="13"/>
        <v>0.4166666666666667</v>
      </c>
    </row>
    <row r="44" spans="5:15" ht="15">
      <c r="E44" s="24">
        <v>3</v>
      </c>
      <c r="G44" s="18"/>
      <c r="H44" s="16"/>
      <c r="I44" s="16"/>
      <c r="J44" s="16"/>
      <c r="K44" s="16"/>
      <c r="L44" s="16"/>
      <c r="M44" s="16"/>
      <c r="N44" s="16"/>
      <c r="O44" s="16"/>
    </row>
    <row r="45" spans="2:15" ht="15">
      <c r="B45" s="1" t="s">
        <v>10</v>
      </c>
      <c r="E45" s="28"/>
      <c r="G45" s="18">
        <f t="shared" si="12"/>
        <v>95</v>
      </c>
      <c r="H45" s="16"/>
      <c r="I45" s="16">
        <f>(($E$38+$E$42+$E$40+$E$44+($G45*$E$46))/I$34)</f>
        <v>1.7</v>
      </c>
      <c r="J45" s="16">
        <f t="shared" si="13"/>
        <v>1.275</v>
      </c>
      <c r="K45" s="16">
        <f t="shared" si="13"/>
        <v>1.02</v>
      </c>
      <c r="L45" s="16">
        <f t="shared" si="13"/>
        <v>0.85</v>
      </c>
      <c r="M45" s="16">
        <f t="shared" si="13"/>
        <v>0.6375</v>
      </c>
      <c r="N45" s="16">
        <f t="shared" si="13"/>
        <v>0.51</v>
      </c>
      <c r="O45" s="16">
        <f t="shared" si="13"/>
        <v>0.425</v>
      </c>
    </row>
    <row r="46" spans="5:15" ht="15">
      <c r="E46" s="27">
        <v>0.1</v>
      </c>
      <c r="G46" s="6"/>
      <c r="H46" s="3"/>
      <c r="I46" s="3"/>
      <c r="J46" s="3"/>
      <c r="K46" s="3"/>
      <c r="L46" s="3"/>
      <c r="M46" s="3"/>
      <c r="N46" s="3"/>
      <c r="O46" s="3"/>
    </row>
    <row r="47" spans="2:15" ht="15">
      <c r="B47" s="1" t="s">
        <v>13</v>
      </c>
      <c r="E47" s="28"/>
      <c r="G47" s="6">
        <f t="shared" si="12"/>
        <v>100</v>
      </c>
      <c r="H47" s="3"/>
      <c r="I47" s="3">
        <f>(($E$38+$E$42+$E$40+$E$44+($G47*$E$46))/I$34)</f>
        <v>1.7333333333333334</v>
      </c>
      <c r="J47" s="3">
        <f t="shared" si="13"/>
        <v>1.3</v>
      </c>
      <c r="K47" s="3">
        <f t="shared" si="13"/>
        <v>1.04</v>
      </c>
      <c r="L47" s="3">
        <f t="shared" si="13"/>
        <v>0.8666666666666667</v>
      </c>
      <c r="M47" s="3">
        <f t="shared" si="13"/>
        <v>0.65</v>
      </c>
      <c r="N47" s="3">
        <f t="shared" si="13"/>
        <v>0.52</v>
      </c>
      <c r="O47" s="3">
        <f t="shared" si="13"/>
        <v>0.43333333333333335</v>
      </c>
    </row>
    <row r="48" spans="7:15" ht="15">
      <c r="G48" s="6"/>
      <c r="H48" s="3"/>
      <c r="I48" s="3"/>
      <c r="J48" s="3"/>
      <c r="K48" s="3"/>
      <c r="L48" s="3"/>
      <c r="M48" s="3"/>
      <c r="N48" s="3"/>
      <c r="O48" s="3"/>
    </row>
    <row r="49" spans="7:15" ht="15">
      <c r="G49" s="18">
        <f t="shared" si="12"/>
        <v>120</v>
      </c>
      <c r="H49" s="16"/>
      <c r="I49" s="16">
        <f>(($E$38+$E$42+$E$40+$E$44+($G49*$E$46))/I$34)</f>
        <v>1.8666666666666667</v>
      </c>
      <c r="J49" s="16">
        <f t="shared" si="13"/>
        <v>1.4</v>
      </c>
      <c r="K49" s="16">
        <f t="shared" si="13"/>
        <v>1.12</v>
      </c>
      <c r="L49" s="16">
        <f t="shared" si="13"/>
        <v>0.9333333333333333</v>
      </c>
      <c r="M49" s="16">
        <f t="shared" si="13"/>
        <v>0.7</v>
      </c>
      <c r="N49" s="16">
        <f t="shared" si="13"/>
        <v>0.56</v>
      </c>
      <c r="O49" s="16">
        <f t="shared" si="13"/>
        <v>0.4666666666666667</v>
      </c>
    </row>
    <row r="50" spans="7:15" ht="15">
      <c r="G50" s="18"/>
      <c r="H50" s="16"/>
      <c r="I50" s="16"/>
      <c r="J50" s="16"/>
      <c r="K50" s="16"/>
      <c r="L50" s="16"/>
      <c r="M50" s="16"/>
      <c r="N50" s="16"/>
      <c r="O50" s="16"/>
    </row>
    <row r="51" spans="7:15" ht="15">
      <c r="G51" s="18">
        <f t="shared" si="12"/>
        <v>140</v>
      </c>
      <c r="H51" s="16"/>
      <c r="I51" s="16">
        <f>(($E$38+$E$42+$E$40+$E$44+($G51*$E$46))/I$34)</f>
        <v>2</v>
      </c>
      <c r="J51" s="16">
        <f t="shared" si="13"/>
        <v>1.5</v>
      </c>
      <c r="K51" s="16">
        <f t="shared" si="13"/>
        <v>1.2</v>
      </c>
      <c r="L51" s="16">
        <f t="shared" si="13"/>
        <v>1</v>
      </c>
      <c r="M51" s="16">
        <f t="shared" si="13"/>
        <v>0.75</v>
      </c>
      <c r="N51" s="16">
        <f t="shared" si="13"/>
        <v>0.6</v>
      </c>
      <c r="O51" s="16">
        <f t="shared" si="13"/>
        <v>0.5</v>
      </c>
    </row>
    <row r="52" spans="7:15" ht="15">
      <c r="G52" s="6"/>
      <c r="H52" s="3"/>
      <c r="I52" s="3"/>
      <c r="J52" s="3"/>
      <c r="K52" s="3"/>
      <c r="L52" s="3"/>
      <c r="M52" s="3"/>
      <c r="N52" s="3"/>
      <c r="O52" s="3"/>
    </row>
    <row r="53" spans="7:15" ht="15">
      <c r="G53" s="6">
        <f t="shared" si="12"/>
        <v>160</v>
      </c>
      <c r="H53" s="3"/>
      <c r="I53" s="3">
        <f>(($E$38+$E$42+$E$40+$E$44+($G53*$E$46))/I$34)</f>
        <v>2.1333333333333333</v>
      </c>
      <c r="J53" s="3">
        <f t="shared" si="13"/>
        <v>1.6</v>
      </c>
      <c r="K53" s="3">
        <f t="shared" si="13"/>
        <v>1.28</v>
      </c>
      <c r="L53" s="3">
        <f t="shared" si="13"/>
        <v>1.0666666666666667</v>
      </c>
      <c r="M53" s="3">
        <f t="shared" si="13"/>
        <v>0.8</v>
      </c>
      <c r="N53" s="3">
        <f t="shared" si="13"/>
        <v>0.64</v>
      </c>
      <c r="O53" s="3">
        <f t="shared" si="13"/>
        <v>0.5333333333333333</v>
      </c>
    </row>
    <row r="54" spans="7:15" ht="15">
      <c r="G54" s="6"/>
      <c r="H54" s="3"/>
      <c r="I54" s="3"/>
      <c r="J54" s="3"/>
      <c r="K54" s="3"/>
      <c r="L54" s="3"/>
      <c r="M54" s="3"/>
      <c r="N54" s="3"/>
      <c r="O54" s="3"/>
    </row>
    <row r="55" spans="7:15" ht="15">
      <c r="G55" s="6">
        <f t="shared" si="12"/>
        <v>180</v>
      </c>
      <c r="H55" s="3"/>
      <c r="I55" s="3">
        <f>(($E$38+$E$42+$E$40+$E$44+($G55*$E$46))/I$34)</f>
        <v>2.2666666666666666</v>
      </c>
      <c r="J55" s="3">
        <f t="shared" si="13"/>
        <v>1.7</v>
      </c>
      <c r="K55" s="3">
        <f t="shared" si="13"/>
        <v>1.36</v>
      </c>
      <c r="L55" s="3">
        <f t="shared" si="13"/>
        <v>1.1333333333333333</v>
      </c>
      <c r="M55" s="3">
        <f t="shared" si="13"/>
        <v>0.85</v>
      </c>
      <c r="N55" s="3">
        <f t="shared" si="13"/>
        <v>0.68</v>
      </c>
      <c r="O55" s="3">
        <f t="shared" si="13"/>
        <v>0.5666666666666667</v>
      </c>
    </row>
    <row r="56" spans="7:15" ht="15">
      <c r="G56" s="6"/>
      <c r="H56" s="3"/>
      <c r="I56" s="3"/>
      <c r="J56" s="3"/>
      <c r="K56" s="3"/>
      <c r="L56" s="3"/>
      <c r="M56" s="3"/>
      <c r="N56" s="3"/>
      <c r="O56" s="3"/>
    </row>
    <row r="57" spans="7:15" ht="15">
      <c r="G57" s="6">
        <f t="shared" si="12"/>
        <v>200</v>
      </c>
      <c r="H57" s="3"/>
      <c r="I57" s="3">
        <f aca="true" t="shared" si="14" ref="I57:O57">(($E$38+$E$42+$E$40+$E$44+($G57*$E$46))/I$34)</f>
        <v>2.4</v>
      </c>
      <c r="J57" s="3">
        <f t="shared" si="14"/>
        <v>1.8</v>
      </c>
      <c r="K57" s="3">
        <f t="shared" si="14"/>
        <v>1.44</v>
      </c>
      <c r="L57" s="3">
        <f t="shared" si="14"/>
        <v>1.2</v>
      </c>
      <c r="M57" s="3">
        <f t="shared" si="14"/>
        <v>0.9</v>
      </c>
      <c r="N57" s="3">
        <f t="shared" si="14"/>
        <v>0.72</v>
      </c>
      <c r="O57" s="3">
        <f t="shared" si="14"/>
        <v>0.6</v>
      </c>
    </row>
    <row r="58" spans="9:15" ht="14.25">
      <c r="I58" s="3" t="s">
        <v>0</v>
      </c>
      <c r="J58" s="3" t="s">
        <v>0</v>
      </c>
      <c r="K58" s="3" t="s">
        <v>0</v>
      </c>
      <c r="L58" s="3" t="s">
        <v>0</v>
      </c>
      <c r="M58" s="3" t="s">
        <v>0</v>
      </c>
      <c r="N58" s="3" t="s">
        <v>0</v>
      </c>
      <c r="O58" s="3" t="s">
        <v>0</v>
      </c>
    </row>
  </sheetData>
  <sheetProtection password="86A6" sheet="1" objects="1" scenarios="1" formatCells="0" formatColumns="0"/>
  <mergeCells count="16">
    <mergeCell ref="E46:E47"/>
    <mergeCell ref="E44:E45"/>
    <mergeCell ref="E42:E43"/>
    <mergeCell ref="E40:E41"/>
    <mergeCell ref="E38:E39"/>
    <mergeCell ref="E19:E20"/>
    <mergeCell ref="F5:H6"/>
    <mergeCell ref="F34:H35"/>
    <mergeCell ref="B1:I2"/>
    <mergeCell ref="B30:I31"/>
    <mergeCell ref="E21:E22"/>
    <mergeCell ref="E17:E18"/>
    <mergeCell ref="E15:E16"/>
    <mergeCell ref="E13:E14"/>
    <mergeCell ref="E9:E10"/>
    <mergeCell ref="E11:E12"/>
  </mergeCells>
  <hyperlinks>
    <hyperlink ref="Q4" r:id="rId1" display="http://www.extension.iastate.edu/publications/FM1698.pdf"/>
  </hyperlinks>
  <printOptions/>
  <pageMargins left="0.75" right="0.75" top="1" bottom="1" header="0.5" footer="0.5"/>
  <pageSetup fitToHeight="1" fitToWidth="1" horizontalDpi="200" verticalDpi="200" orientation="portrait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 J. Sellers</dc:creator>
  <cp:keywords/>
  <dc:description/>
  <cp:lastModifiedBy>Dahlke, Garland</cp:lastModifiedBy>
  <cp:lastPrinted>2007-07-30T17:14:29Z</cp:lastPrinted>
  <dcterms:created xsi:type="dcterms:W3CDTF">2007-06-10T13:18:43Z</dcterms:created>
  <dcterms:modified xsi:type="dcterms:W3CDTF">2012-07-27T18:31:03Z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