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4"/>
  <workbookPr defaultThemeVersion="166925"/>
  <mc:AlternateContent xmlns:mc="http://schemas.openxmlformats.org/markup-compatibility/2006">
    <mc:Choice Requires="x15">
      <x15ac:absPath xmlns:x15ac="http://schemas.microsoft.com/office/spreadsheetml/2010/11/ac" url="/Users/shoyer/Desktop/Documents/1 IowaBeefCenter/Software/"/>
    </mc:Choice>
  </mc:AlternateContent>
  <xr:revisionPtr revIDLastSave="0" documentId="8_{90020AE8-5A7A-1540-9A2D-E0E3F7F4361F}" xr6:coauthVersionLast="46" xr6:coauthVersionMax="46" xr10:uidLastSave="{00000000-0000-0000-0000-000000000000}"/>
  <bookViews>
    <workbookView xWindow="0" yWindow="460" windowWidth="28800" windowHeight="12220" xr2:uid="{F930A3B9-A3B7-4920-AB80-83613BE3E647}"/>
  </bookViews>
  <sheets>
    <sheet name="Silage to Beef" sheetId="1" r:id="rId1"/>
  </sheets>
  <definedNames>
    <definedName name="_xlnm.Print_Area" localSheetId="0">'Silage to Beef'!$A$83:$T$156</definedName>
    <definedName name="_xlnm.Print_Titles" localSheetId="0">'Silage to Beef'!$83:$87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4" i="1" l="1"/>
  <c r="Q154" i="1"/>
  <c r="P154" i="1"/>
  <c r="O154" i="1"/>
  <c r="M154" i="1"/>
  <c r="L154" i="1"/>
  <c r="K154" i="1"/>
  <c r="I154" i="1"/>
  <c r="G154" i="1"/>
  <c r="F154" i="1"/>
  <c r="E154" i="1"/>
  <c r="Q153" i="1"/>
  <c r="P153" i="1"/>
  <c r="O153" i="1"/>
  <c r="M153" i="1"/>
  <c r="L153" i="1"/>
  <c r="K153" i="1"/>
  <c r="I153" i="1"/>
  <c r="G153" i="1"/>
  <c r="F153" i="1"/>
  <c r="E153" i="1"/>
  <c r="Q152" i="1"/>
  <c r="P152" i="1"/>
  <c r="O152" i="1"/>
  <c r="M152" i="1"/>
  <c r="L152" i="1"/>
  <c r="K152" i="1"/>
  <c r="I152" i="1"/>
  <c r="G152" i="1"/>
  <c r="F152" i="1"/>
  <c r="E152" i="1"/>
  <c r="Q151" i="1"/>
  <c r="P151" i="1"/>
  <c r="O151" i="1"/>
  <c r="M151" i="1"/>
  <c r="L151" i="1"/>
  <c r="K151" i="1"/>
  <c r="I151" i="1"/>
  <c r="G151" i="1"/>
  <c r="F151" i="1"/>
  <c r="E151" i="1"/>
  <c r="Q150" i="1"/>
  <c r="P150" i="1"/>
  <c r="O150" i="1"/>
  <c r="M150" i="1"/>
  <c r="L150" i="1"/>
  <c r="K150" i="1"/>
  <c r="I150" i="1"/>
  <c r="G150" i="1"/>
  <c r="F150" i="1"/>
  <c r="E150" i="1"/>
  <c r="Q149" i="1"/>
  <c r="P149" i="1"/>
  <c r="O149" i="1"/>
  <c r="M149" i="1"/>
  <c r="L149" i="1"/>
  <c r="K149" i="1"/>
  <c r="I149" i="1"/>
  <c r="G149" i="1"/>
  <c r="F149" i="1"/>
  <c r="E149" i="1"/>
  <c r="Q148" i="1"/>
  <c r="P148" i="1"/>
  <c r="O148" i="1"/>
  <c r="M148" i="1"/>
  <c r="L148" i="1"/>
  <c r="K148" i="1"/>
  <c r="I148" i="1"/>
  <c r="G148" i="1"/>
  <c r="F148" i="1"/>
  <c r="E148" i="1"/>
  <c r="Q147" i="1"/>
  <c r="P147" i="1"/>
  <c r="O147" i="1"/>
  <c r="M147" i="1"/>
  <c r="L147" i="1"/>
  <c r="K147" i="1"/>
  <c r="I147" i="1"/>
  <c r="G147" i="1"/>
  <c r="F147" i="1"/>
  <c r="E147" i="1"/>
  <c r="Q146" i="1"/>
  <c r="P146" i="1"/>
  <c r="O146" i="1"/>
  <c r="M146" i="1"/>
  <c r="L146" i="1"/>
  <c r="K146" i="1"/>
  <c r="I146" i="1"/>
  <c r="G146" i="1"/>
  <c r="F146" i="1"/>
  <c r="E146" i="1"/>
  <c r="Q145" i="1"/>
  <c r="P145" i="1"/>
  <c r="O145" i="1"/>
  <c r="M145" i="1"/>
  <c r="L145" i="1"/>
  <c r="K145" i="1"/>
  <c r="I145" i="1"/>
  <c r="G145" i="1"/>
  <c r="F145" i="1"/>
  <c r="E145" i="1"/>
  <c r="Q144" i="1"/>
  <c r="P144" i="1"/>
  <c r="O144" i="1"/>
  <c r="M144" i="1"/>
  <c r="L144" i="1"/>
  <c r="K144" i="1"/>
  <c r="I144" i="1"/>
  <c r="G144" i="1"/>
  <c r="F144" i="1"/>
  <c r="E144" i="1"/>
  <c r="Q143" i="1"/>
  <c r="P143" i="1"/>
  <c r="O143" i="1"/>
  <c r="M143" i="1"/>
  <c r="L143" i="1"/>
  <c r="K143" i="1"/>
  <c r="I143" i="1"/>
  <c r="G143" i="1"/>
  <c r="F143" i="1"/>
  <c r="E143" i="1"/>
  <c r="Q142" i="1"/>
  <c r="P142" i="1"/>
  <c r="O142" i="1"/>
  <c r="M142" i="1"/>
  <c r="L142" i="1"/>
  <c r="K142" i="1"/>
  <c r="I142" i="1"/>
  <c r="G142" i="1"/>
  <c r="F142" i="1"/>
  <c r="E142" i="1"/>
  <c r="Q141" i="1"/>
  <c r="P141" i="1"/>
  <c r="O141" i="1"/>
  <c r="M141" i="1"/>
  <c r="L141" i="1"/>
  <c r="K141" i="1"/>
  <c r="I141" i="1"/>
  <c r="G141" i="1"/>
  <c r="F141" i="1"/>
  <c r="E141" i="1"/>
  <c r="Q140" i="1"/>
  <c r="P140" i="1"/>
  <c r="O140" i="1"/>
  <c r="M140" i="1"/>
  <c r="L140" i="1"/>
  <c r="K140" i="1"/>
  <c r="I140" i="1"/>
  <c r="G140" i="1"/>
  <c r="F140" i="1"/>
  <c r="E140" i="1"/>
  <c r="Q139" i="1"/>
  <c r="P139" i="1"/>
  <c r="O139" i="1"/>
  <c r="M139" i="1"/>
  <c r="L139" i="1"/>
  <c r="K139" i="1"/>
  <c r="I139" i="1"/>
  <c r="G139" i="1"/>
  <c r="F139" i="1"/>
  <c r="E139" i="1"/>
  <c r="Q138" i="1"/>
  <c r="P138" i="1"/>
  <c r="O138" i="1"/>
  <c r="M138" i="1"/>
  <c r="L138" i="1"/>
  <c r="K138" i="1"/>
  <c r="I138" i="1"/>
  <c r="G138" i="1"/>
  <c r="F138" i="1"/>
  <c r="E138" i="1"/>
  <c r="Q137" i="1"/>
  <c r="P137" i="1"/>
  <c r="O137" i="1"/>
  <c r="M137" i="1"/>
  <c r="L137" i="1"/>
  <c r="K137" i="1"/>
  <c r="I137" i="1"/>
  <c r="G137" i="1"/>
  <c r="F137" i="1"/>
  <c r="E137" i="1"/>
  <c r="Q136" i="1"/>
  <c r="P136" i="1"/>
  <c r="O136" i="1"/>
  <c r="M136" i="1"/>
  <c r="L136" i="1"/>
  <c r="K136" i="1"/>
  <c r="I136" i="1"/>
  <c r="G136" i="1"/>
  <c r="F136" i="1"/>
  <c r="E136" i="1"/>
  <c r="Q135" i="1"/>
  <c r="P135" i="1"/>
  <c r="O135" i="1"/>
  <c r="M135" i="1"/>
  <c r="L135" i="1"/>
  <c r="K135" i="1"/>
  <c r="I135" i="1"/>
  <c r="G135" i="1"/>
  <c r="F135" i="1"/>
  <c r="E135" i="1"/>
  <c r="Q134" i="1"/>
  <c r="P134" i="1"/>
  <c r="O134" i="1"/>
  <c r="M134" i="1"/>
  <c r="L134" i="1"/>
  <c r="K134" i="1"/>
  <c r="I134" i="1"/>
  <c r="G134" i="1"/>
  <c r="F134" i="1"/>
  <c r="E134" i="1"/>
  <c r="Q133" i="1"/>
  <c r="P133" i="1"/>
  <c r="O133" i="1"/>
  <c r="M133" i="1"/>
  <c r="L133" i="1"/>
  <c r="K133" i="1"/>
  <c r="I133" i="1"/>
  <c r="G133" i="1"/>
  <c r="F133" i="1"/>
  <c r="E133" i="1"/>
  <c r="Q132" i="1"/>
  <c r="P132" i="1"/>
  <c r="O132" i="1"/>
  <c r="M132" i="1"/>
  <c r="L132" i="1"/>
  <c r="K132" i="1"/>
  <c r="I132" i="1"/>
  <c r="G132" i="1"/>
  <c r="F132" i="1"/>
  <c r="E132" i="1"/>
  <c r="Q131" i="1"/>
  <c r="P131" i="1"/>
  <c r="O131" i="1"/>
  <c r="M131" i="1"/>
  <c r="L131" i="1"/>
  <c r="K131" i="1"/>
  <c r="I131" i="1"/>
  <c r="G131" i="1"/>
  <c r="F131" i="1"/>
  <c r="E131" i="1"/>
  <c r="Q130" i="1"/>
  <c r="P130" i="1"/>
  <c r="O130" i="1"/>
  <c r="M130" i="1"/>
  <c r="L130" i="1"/>
  <c r="K130" i="1"/>
  <c r="I130" i="1"/>
  <c r="G130" i="1"/>
  <c r="F130" i="1"/>
  <c r="E130" i="1"/>
  <c r="Q129" i="1"/>
  <c r="P129" i="1"/>
  <c r="O129" i="1"/>
  <c r="M129" i="1"/>
  <c r="L129" i="1"/>
  <c r="K129" i="1"/>
  <c r="I129" i="1"/>
  <c r="G129" i="1"/>
  <c r="F129" i="1"/>
  <c r="E129" i="1"/>
  <c r="Q128" i="1"/>
  <c r="P128" i="1"/>
  <c r="O128" i="1"/>
  <c r="M128" i="1"/>
  <c r="L128" i="1"/>
  <c r="K128" i="1"/>
  <c r="I128" i="1"/>
  <c r="G128" i="1"/>
  <c r="F128" i="1"/>
  <c r="E128" i="1"/>
  <c r="Q127" i="1"/>
  <c r="P127" i="1"/>
  <c r="O127" i="1"/>
  <c r="M127" i="1"/>
  <c r="L127" i="1"/>
  <c r="K127" i="1"/>
  <c r="I127" i="1"/>
  <c r="G127" i="1"/>
  <c r="F127" i="1"/>
  <c r="E127" i="1"/>
  <c r="Q126" i="1"/>
  <c r="P126" i="1"/>
  <c r="O126" i="1"/>
  <c r="M126" i="1"/>
  <c r="L126" i="1"/>
  <c r="K126" i="1"/>
  <c r="I126" i="1"/>
  <c r="G126" i="1"/>
  <c r="F126" i="1"/>
  <c r="E126" i="1"/>
  <c r="L125" i="1"/>
  <c r="K125" i="1"/>
  <c r="Q124" i="1"/>
  <c r="P124" i="1"/>
  <c r="O124" i="1"/>
  <c r="N124" i="1"/>
  <c r="M124" i="1"/>
  <c r="L124" i="1"/>
  <c r="K124" i="1"/>
  <c r="J124" i="1"/>
  <c r="I124" i="1"/>
  <c r="H124" i="1"/>
  <c r="G124" i="1"/>
  <c r="F124" i="1"/>
  <c r="E124" i="1"/>
  <c r="Q123" i="1"/>
  <c r="P123" i="1"/>
  <c r="O123" i="1"/>
  <c r="M123" i="1"/>
  <c r="L123" i="1"/>
  <c r="K123" i="1"/>
  <c r="I123" i="1"/>
  <c r="G123" i="1"/>
  <c r="F123" i="1"/>
  <c r="E123" i="1"/>
  <c r="Q156" i="1"/>
  <c r="P156" i="1"/>
  <c r="O156" i="1"/>
  <c r="M156" i="1"/>
  <c r="L156" i="1"/>
  <c r="K156" i="1"/>
  <c r="I156" i="1"/>
  <c r="G156" i="1"/>
  <c r="F156" i="1"/>
  <c r="E156" i="1"/>
  <c r="Q155" i="1"/>
  <c r="P155" i="1"/>
  <c r="O155" i="1"/>
  <c r="M155" i="1"/>
  <c r="L155" i="1"/>
  <c r="K155" i="1"/>
  <c r="I155" i="1"/>
  <c r="G155" i="1"/>
  <c r="F155" i="1"/>
  <c r="E155" i="1"/>
  <c r="T121" i="1"/>
  <c r="S121" i="1"/>
  <c r="R121" i="1"/>
  <c r="Q121" i="1"/>
  <c r="P121" i="1"/>
  <c r="O121" i="1"/>
  <c r="N121" i="1"/>
  <c r="M121" i="1"/>
  <c r="L121" i="1"/>
  <c r="K121" i="1"/>
  <c r="J121" i="1"/>
  <c r="I121" i="1"/>
  <c r="H121" i="1"/>
  <c r="G121" i="1"/>
  <c r="F121" i="1"/>
  <c r="E121" i="1"/>
  <c r="D121" i="1"/>
  <c r="C121" i="1"/>
  <c r="T120" i="1"/>
  <c r="S120" i="1"/>
  <c r="R120" i="1"/>
  <c r="Q120" i="1"/>
  <c r="P120" i="1"/>
  <c r="O120" i="1"/>
  <c r="N120" i="1"/>
  <c r="M120" i="1"/>
  <c r="L120" i="1"/>
  <c r="K120" i="1"/>
  <c r="J120" i="1"/>
  <c r="I120" i="1"/>
  <c r="H120" i="1"/>
  <c r="G120" i="1"/>
  <c r="F120" i="1"/>
  <c r="E120" i="1"/>
  <c r="D120" i="1"/>
  <c r="C120" i="1"/>
  <c r="C155" i="1" s="1"/>
  <c r="T119" i="1"/>
  <c r="S119" i="1"/>
  <c r="R119" i="1"/>
  <c r="Q119" i="1"/>
  <c r="P119" i="1"/>
  <c r="O119" i="1"/>
  <c r="N119" i="1"/>
  <c r="M119" i="1"/>
  <c r="L119" i="1"/>
  <c r="K119" i="1"/>
  <c r="J119" i="1"/>
  <c r="I119" i="1"/>
  <c r="H119" i="1"/>
  <c r="G119" i="1"/>
  <c r="F119" i="1"/>
  <c r="E119" i="1"/>
  <c r="D119" i="1"/>
  <c r="C119" i="1"/>
  <c r="T118" i="1"/>
  <c r="S118" i="1"/>
  <c r="R118" i="1"/>
  <c r="Q118" i="1"/>
  <c r="P118" i="1"/>
  <c r="O118" i="1"/>
  <c r="N118" i="1"/>
  <c r="M118" i="1"/>
  <c r="L118" i="1"/>
  <c r="K118" i="1"/>
  <c r="J118" i="1"/>
  <c r="I118" i="1"/>
  <c r="H118" i="1"/>
  <c r="G118" i="1"/>
  <c r="F118" i="1"/>
  <c r="E118" i="1"/>
  <c r="D118" i="1"/>
  <c r="C118" i="1"/>
  <c r="T117" i="1"/>
  <c r="S117" i="1"/>
  <c r="R117" i="1"/>
  <c r="Q117" i="1"/>
  <c r="P117" i="1"/>
  <c r="O117" i="1"/>
  <c r="N117" i="1"/>
  <c r="M117" i="1"/>
  <c r="L117" i="1"/>
  <c r="K117" i="1"/>
  <c r="J117" i="1"/>
  <c r="I117" i="1"/>
  <c r="H117" i="1"/>
  <c r="G117" i="1"/>
  <c r="F117" i="1"/>
  <c r="E117" i="1"/>
  <c r="D117" i="1"/>
  <c r="C117" i="1"/>
  <c r="T116" i="1"/>
  <c r="S116" i="1"/>
  <c r="R116" i="1"/>
  <c r="Q116" i="1"/>
  <c r="P116" i="1"/>
  <c r="O116" i="1"/>
  <c r="N116" i="1"/>
  <c r="M116" i="1"/>
  <c r="L116" i="1"/>
  <c r="K116" i="1"/>
  <c r="J116" i="1"/>
  <c r="I116" i="1"/>
  <c r="H116" i="1"/>
  <c r="G116" i="1"/>
  <c r="F116" i="1"/>
  <c r="E116" i="1"/>
  <c r="D116" i="1"/>
  <c r="C116" i="1"/>
  <c r="C151" i="1" s="1"/>
  <c r="T115" i="1"/>
  <c r="S115" i="1"/>
  <c r="R115" i="1"/>
  <c r="Q115" i="1"/>
  <c r="P115" i="1"/>
  <c r="O115" i="1"/>
  <c r="N115" i="1"/>
  <c r="M115" i="1"/>
  <c r="L115" i="1"/>
  <c r="K115" i="1"/>
  <c r="J115" i="1"/>
  <c r="I115" i="1"/>
  <c r="H115" i="1"/>
  <c r="G115" i="1"/>
  <c r="F115" i="1"/>
  <c r="E115" i="1"/>
  <c r="D115" i="1"/>
  <c r="C115" i="1"/>
  <c r="T114" i="1"/>
  <c r="S114" i="1"/>
  <c r="R114" i="1"/>
  <c r="Q114" i="1"/>
  <c r="P114" i="1"/>
  <c r="O114" i="1"/>
  <c r="N114" i="1"/>
  <c r="M114" i="1"/>
  <c r="L114" i="1"/>
  <c r="K114" i="1"/>
  <c r="J114" i="1"/>
  <c r="I114" i="1"/>
  <c r="H114" i="1"/>
  <c r="G114" i="1"/>
  <c r="F114" i="1"/>
  <c r="E114" i="1"/>
  <c r="D114" i="1"/>
  <c r="C114" i="1"/>
  <c r="T113" i="1"/>
  <c r="S113" i="1"/>
  <c r="R113" i="1"/>
  <c r="Q113" i="1"/>
  <c r="P113" i="1"/>
  <c r="O113" i="1"/>
  <c r="N113" i="1"/>
  <c r="M113" i="1"/>
  <c r="L113" i="1"/>
  <c r="K113" i="1"/>
  <c r="J113" i="1"/>
  <c r="I113" i="1"/>
  <c r="H113" i="1"/>
  <c r="G113" i="1"/>
  <c r="F113" i="1"/>
  <c r="E113" i="1"/>
  <c r="D113" i="1"/>
  <c r="C113" i="1"/>
  <c r="T112" i="1"/>
  <c r="S112" i="1"/>
  <c r="R112" i="1"/>
  <c r="Q112" i="1"/>
  <c r="P112" i="1"/>
  <c r="O112" i="1"/>
  <c r="N112" i="1"/>
  <c r="M112" i="1"/>
  <c r="L112" i="1"/>
  <c r="K112" i="1"/>
  <c r="J112" i="1"/>
  <c r="I112" i="1"/>
  <c r="H112" i="1"/>
  <c r="G112" i="1"/>
  <c r="F112" i="1"/>
  <c r="E112" i="1"/>
  <c r="D112" i="1"/>
  <c r="C112" i="1"/>
  <c r="C147" i="1" s="1"/>
  <c r="T111" i="1"/>
  <c r="S111" i="1"/>
  <c r="R111" i="1"/>
  <c r="Q111" i="1"/>
  <c r="P111" i="1"/>
  <c r="O111" i="1"/>
  <c r="N111" i="1"/>
  <c r="M111" i="1"/>
  <c r="L111" i="1"/>
  <c r="K111" i="1"/>
  <c r="J111" i="1"/>
  <c r="I111" i="1"/>
  <c r="H111" i="1"/>
  <c r="G111" i="1"/>
  <c r="F111" i="1"/>
  <c r="E111" i="1"/>
  <c r="D111" i="1"/>
  <c r="C111" i="1"/>
  <c r="T110" i="1"/>
  <c r="S110" i="1"/>
  <c r="R110" i="1"/>
  <c r="Q110" i="1"/>
  <c r="P110" i="1"/>
  <c r="O110" i="1"/>
  <c r="N110" i="1"/>
  <c r="M110" i="1"/>
  <c r="L110" i="1"/>
  <c r="K110" i="1"/>
  <c r="J110" i="1"/>
  <c r="I110" i="1"/>
  <c r="H110" i="1"/>
  <c r="G110" i="1"/>
  <c r="F110" i="1"/>
  <c r="E110" i="1"/>
  <c r="D110" i="1"/>
  <c r="C110" i="1"/>
  <c r="C145" i="1" s="1"/>
  <c r="T109" i="1"/>
  <c r="S109" i="1"/>
  <c r="R109" i="1"/>
  <c r="Q109" i="1"/>
  <c r="P109" i="1"/>
  <c r="O109" i="1"/>
  <c r="N109" i="1"/>
  <c r="M109" i="1"/>
  <c r="L109" i="1"/>
  <c r="K109" i="1"/>
  <c r="J109" i="1"/>
  <c r="I109" i="1"/>
  <c r="H109" i="1"/>
  <c r="G109" i="1"/>
  <c r="F109" i="1"/>
  <c r="E109" i="1"/>
  <c r="D109" i="1"/>
  <c r="C109" i="1"/>
  <c r="T108" i="1"/>
  <c r="S108" i="1"/>
  <c r="R108" i="1"/>
  <c r="Q108" i="1"/>
  <c r="P108" i="1"/>
  <c r="O108" i="1"/>
  <c r="N108" i="1"/>
  <c r="M108" i="1"/>
  <c r="L108" i="1"/>
  <c r="K108" i="1"/>
  <c r="J108" i="1"/>
  <c r="I108" i="1"/>
  <c r="H108" i="1"/>
  <c r="G108" i="1"/>
  <c r="F108" i="1"/>
  <c r="E108" i="1"/>
  <c r="D108" i="1"/>
  <c r="C108" i="1"/>
  <c r="C143" i="1" s="1"/>
  <c r="T107" i="1"/>
  <c r="S107" i="1"/>
  <c r="R107" i="1"/>
  <c r="Q107" i="1"/>
  <c r="P107" i="1"/>
  <c r="O107" i="1"/>
  <c r="N107" i="1"/>
  <c r="M107" i="1"/>
  <c r="L107" i="1"/>
  <c r="K107" i="1"/>
  <c r="J107" i="1"/>
  <c r="I107" i="1"/>
  <c r="H107" i="1"/>
  <c r="G107" i="1"/>
  <c r="F107" i="1"/>
  <c r="E107" i="1"/>
  <c r="D107" i="1"/>
  <c r="C107" i="1"/>
  <c r="T106" i="1"/>
  <c r="S106" i="1"/>
  <c r="R106" i="1"/>
  <c r="Q106" i="1"/>
  <c r="P106" i="1"/>
  <c r="O106" i="1"/>
  <c r="N106" i="1"/>
  <c r="M106" i="1"/>
  <c r="L106" i="1"/>
  <c r="K106" i="1"/>
  <c r="J106" i="1"/>
  <c r="I106" i="1"/>
  <c r="H106" i="1"/>
  <c r="G106" i="1"/>
  <c r="F106" i="1"/>
  <c r="E106" i="1"/>
  <c r="D106" i="1"/>
  <c r="C106" i="1"/>
  <c r="C141" i="1" s="1"/>
  <c r="T105" i="1"/>
  <c r="S105" i="1"/>
  <c r="R105" i="1"/>
  <c r="Q105" i="1"/>
  <c r="P105" i="1"/>
  <c r="O105" i="1"/>
  <c r="N105" i="1"/>
  <c r="M105" i="1"/>
  <c r="L105" i="1"/>
  <c r="K105" i="1"/>
  <c r="J105" i="1"/>
  <c r="I105" i="1"/>
  <c r="H105" i="1"/>
  <c r="G105" i="1"/>
  <c r="F105" i="1"/>
  <c r="E105" i="1"/>
  <c r="D105" i="1"/>
  <c r="C105" i="1"/>
  <c r="T104" i="1"/>
  <c r="S104" i="1"/>
  <c r="R104" i="1"/>
  <c r="Q104" i="1"/>
  <c r="P104" i="1"/>
  <c r="O104" i="1"/>
  <c r="N104" i="1"/>
  <c r="M104" i="1"/>
  <c r="L104" i="1"/>
  <c r="K104" i="1"/>
  <c r="J104" i="1"/>
  <c r="I104" i="1"/>
  <c r="H104" i="1"/>
  <c r="G104" i="1"/>
  <c r="F104" i="1"/>
  <c r="E104" i="1"/>
  <c r="D104" i="1"/>
  <c r="C104" i="1"/>
  <c r="T103" i="1"/>
  <c r="S103" i="1"/>
  <c r="R103" i="1"/>
  <c r="Q103" i="1"/>
  <c r="P103" i="1"/>
  <c r="O103" i="1"/>
  <c r="N103" i="1"/>
  <c r="M103" i="1"/>
  <c r="L103" i="1"/>
  <c r="K103" i="1"/>
  <c r="J103" i="1"/>
  <c r="I103" i="1"/>
  <c r="H103" i="1"/>
  <c r="G103" i="1"/>
  <c r="F103" i="1"/>
  <c r="E103" i="1"/>
  <c r="D103" i="1"/>
  <c r="C103" i="1"/>
  <c r="T102" i="1"/>
  <c r="S102" i="1"/>
  <c r="R102" i="1"/>
  <c r="Q102" i="1"/>
  <c r="P102" i="1"/>
  <c r="O102" i="1"/>
  <c r="N102" i="1"/>
  <c r="M102" i="1"/>
  <c r="L102" i="1"/>
  <c r="K102" i="1"/>
  <c r="J102" i="1"/>
  <c r="I102" i="1"/>
  <c r="H102" i="1"/>
  <c r="G102" i="1"/>
  <c r="F102" i="1"/>
  <c r="E102" i="1"/>
  <c r="D102" i="1"/>
  <c r="C102" i="1"/>
  <c r="C137" i="1" s="1"/>
  <c r="T101" i="1"/>
  <c r="S101" i="1"/>
  <c r="R101" i="1"/>
  <c r="Q101" i="1"/>
  <c r="P101" i="1"/>
  <c r="O101" i="1"/>
  <c r="N101" i="1"/>
  <c r="M101" i="1"/>
  <c r="L101" i="1"/>
  <c r="K101" i="1"/>
  <c r="J101" i="1"/>
  <c r="I101" i="1"/>
  <c r="H101" i="1"/>
  <c r="G101" i="1"/>
  <c r="F101" i="1"/>
  <c r="E101" i="1"/>
  <c r="D101" i="1"/>
  <c r="C101" i="1"/>
  <c r="T100" i="1"/>
  <c r="S100" i="1"/>
  <c r="R100" i="1"/>
  <c r="Q100" i="1"/>
  <c r="P100" i="1"/>
  <c r="O100" i="1"/>
  <c r="N100" i="1"/>
  <c r="M100" i="1"/>
  <c r="L100" i="1"/>
  <c r="K100" i="1"/>
  <c r="J100" i="1"/>
  <c r="I100" i="1"/>
  <c r="H100" i="1"/>
  <c r="G100" i="1"/>
  <c r="F100" i="1"/>
  <c r="E100" i="1"/>
  <c r="D100" i="1"/>
  <c r="C100" i="1"/>
  <c r="C135" i="1" s="1"/>
  <c r="T99" i="1"/>
  <c r="S99" i="1"/>
  <c r="R99" i="1"/>
  <c r="Q99" i="1"/>
  <c r="P99" i="1"/>
  <c r="O99" i="1"/>
  <c r="N99" i="1"/>
  <c r="M99" i="1"/>
  <c r="L99" i="1"/>
  <c r="K99" i="1"/>
  <c r="J99" i="1"/>
  <c r="I99" i="1"/>
  <c r="H99" i="1"/>
  <c r="G99" i="1"/>
  <c r="F99" i="1"/>
  <c r="E99" i="1"/>
  <c r="D99" i="1"/>
  <c r="C99" i="1"/>
  <c r="T98" i="1"/>
  <c r="S98" i="1"/>
  <c r="R98" i="1"/>
  <c r="Q98" i="1"/>
  <c r="P98" i="1"/>
  <c r="O98" i="1"/>
  <c r="N98" i="1"/>
  <c r="M98" i="1"/>
  <c r="L98" i="1"/>
  <c r="K98" i="1"/>
  <c r="J98" i="1"/>
  <c r="I98" i="1"/>
  <c r="H98" i="1"/>
  <c r="G98" i="1"/>
  <c r="F98" i="1"/>
  <c r="E98" i="1"/>
  <c r="D98" i="1"/>
  <c r="C98" i="1"/>
  <c r="T97" i="1"/>
  <c r="S97" i="1"/>
  <c r="R97" i="1"/>
  <c r="Q97" i="1"/>
  <c r="P97" i="1"/>
  <c r="O97" i="1"/>
  <c r="N97" i="1"/>
  <c r="M97" i="1"/>
  <c r="L97" i="1"/>
  <c r="K97" i="1"/>
  <c r="J97" i="1"/>
  <c r="I97" i="1"/>
  <c r="H97" i="1"/>
  <c r="G97" i="1"/>
  <c r="F97" i="1"/>
  <c r="E97" i="1"/>
  <c r="D97" i="1"/>
  <c r="C97" i="1"/>
  <c r="T96" i="1"/>
  <c r="S96" i="1"/>
  <c r="R96" i="1"/>
  <c r="Q96" i="1"/>
  <c r="P96" i="1"/>
  <c r="O96" i="1"/>
  <c r="N96" i="1"/>
  <c r="M96" i="1"/>
  <c r="L96" i="1"/>
  <c r="K96" i="1"/>
  <c r="J96" i="1"/>
  <c r="I96" i="1"/>
  <c r="H96" i="1"/>
  <c r="G96" i="1"/>
  <c r="F96" i="1"/>
  <c r="E96" i="1"/>
  <c r="D96" i="1"/>
  <c r="C96" i="1"/>
  <c r="C131" i="1" s="1"/>
  <c r="T95" i="1"/>
  <c r="S95" i="1"/>
  <c r="R95" i="1"/>
  <c r="Q95" i="1"/>
  <c r="P95" i="1"/>
  <c r="O95" i="1"/>
  <c r="N95" i="1"/>
  <c r="M95" i="1"/>
  <c r="L95" i="1"/>
  <c r="K95" i="1"/>
  <c r="J95" i="1"/>
  <c r="I95" i="1"/>
  <c r="H95" i="1"/>
  <c r="G95" i="1"/>
  <c r="F95" i="1"/>
  <c r="E95" i="1"/>
  <c r="D95" i="1"/>
  <c r="C95" i="1"/>
  <c r="T94" i="1"/>
  <c r="S94" i="1"/>
  <c r="R94" i="1"/>
  <c r="Q94" i="1"/>
  <c r="P94" i="1"/>
  <c r="O94" i="1"/>
  <c r="N94" i="1"/>
  <c r="M94" i="1"/>
  <c r="L94" i="1"/>
  <c r="K94" i="1"/>
  <c r="J94" i="1"/>
  <c r="I94" i="1"/>
  <c r="H94" i="1"/>
  <c r="G94" i="1"/>
  <c r="F94" i="1"/>
  <c r="E94" i="1"/>
  <c r="D94" i="1"/>
  <c r="C94" i="1"/>
  <c r="C129" i="1" s="1"/>
  <c r="T93" i="1"/>
  <c r="S93" i="1"/>
  <c r="R93" i="1"/>
  <c r="Q93" i="1"/>
  <c r="P93" i="1"/>
  <c r="O93" i="1"/>
  <c r="N93" i="1"/>
  <c r="M93" i="1"/>
  <c r="L93" i="1"/>
  <c r="K93" i="1"/>
  <c r="J93" i="1"/>
  <c r="I93" i="1"/>
  <c r="H93" i="1"/>
  <c r="G93" i="1"/>
  <c r="F93" i="1"/>
  <c r="E93" i="1"/>
  <c r="D93" i="1"/>
  <c r="C93" i="1"/>
  <c r="T92" i="1"/>
  <c r="S92" i="1"/>
  <c r="R92" i="1"/>
  <c r="Q92" i="1"/>
  <c r="P92" i="1"/>
  <c r="O92" i="1"/>
  <c r="N92" i="1"/>
  <c r="M92" i="1"/>
  <c r="L92" i="1"/>
  <c r="K92" i="1"/>
  <c r="J92" i="1"/>
  <c r="I92" i="1"/>
  <c r="H92" i="1"/>
  <c r="G92" i="1"/>
  <c r="F92" i="1"/>
  <c r="E92" i="1"/>
  <c r="D92" i="1"/>
  <c r="C92" i="1"/>
  <c r="C127" i="1" s="1"/>
  <c r="T91" i="1"/>
  <c r="S91" i="1"/>
  <c r="R91" i="1"/>
  <c r="Q91" i="1"/>
  <c r="P91" i="1"/>
  <c r="O91" i="1"/>
  <c r="N91" i="1"/>
  <c r="M91" i="1"/>
  <c r="L91" i="1"/>
  <c r="K91" i="1"/>
  <c r="J91" i="1"/>
  <c r="I91" i="1"/>
  <c r="H91" i="1"/>
  <c r="G91" i="1"/>
  <c r="F91" i="1"/>
  <c r="E91" i="1"/>
  <c r="D91" i="1"/>
  <c r="C91" i="1"/>
  <c r="T90" i="1"/>
  <c r="S90" i="1"/>
  <c r="R90" i="1"/>
  <c r="Q90" i="1"/>
  <c r="P90" i="1"/>
  <c r="O90" i="1"/>
  <c r="N90" i="1"/>
  <c r="M90" i="1"/>
  <c r="L90" i="1"/>
  <c r="K90" i="1"/>
  <c r="J90" i="1"/>
  <c r="I90" i="1"/>
  <c r="H90" i="1"/>
  <c r="G90" i="1"/>
  <c r="F90" i="1"/>
  <c r="E90" i="1"/>
  <c r="D90" i="1"/>
  <c r="C90" i="1"/>
  <c r="T89" i="1"/>
  <c r="S89" i="1"/>
  <c r="R89" i="1"/>
  <c r="Q89" i="1"/>
  <c r="P89" i="1"/>
  <c r="O89" i="1"/>
  <c r="N89" i="1"/>
  <c r="M89" i="1"/>
  <c r="L89" i="1"/>
  <c r="K89" i="1"/>
  <c r="J89" i="1"/>
  <c r="I89" i="1"/>
  <c r="H89" i="1"/>
  <c r="T88" i="1"/>
  <c r="S88" i="1"/>
  <c r="R88" i="1"/>
  <c r="Q88" i="1"/>
  <c r="P88" i="1"/>
  <c r="O88" i="1"/>
  <c r="N88" i="1"/>
  <c r="M88" i="1"/>
  <c r="I88" i="1"/>
  <c r="H88" i="1"/>
  <c r="H87" i="1"/>
  <c r="D145" i="1"/>
  <c r="B142" i="1"/>
  <c r="D140" i="1"/>
  <c r="B136" i="1"/>
  <c r="D134" i="1"/>
  <c r="A127" i="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26" i="1"/>
  <c r="D156" i="1"/>
  <c r="C156" i="1"/>
  <c r="B121" i="1"/>
  <c r="B156" i="1" s="1"/>
  <c r="D155" i="1"/>
  <c r="B120" i="1"/>
  <c r="B155" i="1" s="1"/>
  <c r="D154" i="1"/>
  <c r="C154" i="1"/>
  <c r="B119" i="1"/>
  <c r="B154" i="1" s="1"/>
  <c r="D153" i="1"/>
  <c r="C153" i="1"/>
  <c r="B118" i="1"/>
  <c r="B153" i="1" s="1"/>
  <c r="D152" i="1"/>
  <c r="C152" i="1"/>
  <c r="B117" i="1"/>
  <c r="B152" i="1" s="1"/>
  <c r="D151" i="1"/>
  <c r="B116" i="1"/>
  <c r="B151" i="1" s="1"/>
  <c r="D150" i="1"/>
  <c r="C150" i="1"/>
  <c r="B115" i="1"/>
  <c r="B150" i="1" s="1"/>
  <c r="D149" i="1"/>
  <c r="C149" i="1"/>
  <c r="B114" i="1"/>
  <c r="B149" i="1" s="1"/>
  <c r="D148" i="1"/>
  <c r="C148" i="1"/>
  <c r="B113" i="1"/>
  <c r="B148" i="1" s="1"/>
  <c r="D147" i="1"/>
  <c r="B112" i="1"/>
  <c r="B147" i="1" s="1"/>
  <c r="D146" i="1"/>
  <c r="C146" i="1"/>
  <c r="B111" i="1"/>
  <c r="B146" i="1" s="1"/>
  <c r="B110" i="1"/>
  <c r="B145" i="1" s="1"/>
  <c r="D144" i="1"/>
  <c r="C144" i="1"/>
  <c r="B109" i="1"/>
  <c r="B144" i="1" s="1"/>
  <c r="D143" i="1"/>
  <c r="B108" i="1"/>
  <c r="B143" i="1" s="1"/>
  <c r="D142" i="1"/>
  <c r="C142" i="1"/>
  <c r="B107" i="1"/>
  <c r="D141" i="1"/>
  <c r="B106" i="1"/>
  <c r="B141" i="1" s="1"/>
  <c r="C140" i="1"/>
  <c r="B105" i="1"/>
  <c r="B140" i="1" s="1"/>
  <c r="D139" i="1"/>
  <c r="C139" i="1"/>
  <c r="B104" i="1"/>
  <c r="B139" i="1" s="1"/>
  <c r="D138" i="1"/>
  <c r="C138" i="1"/>
  <c r="B103" i="1"/>
  <c r="B138" i="1" s="1"/>
  <c r="D137" i="1"/>
  <c r="B102" i="1"/>
  <c r="B137" i="1" s="1"/>
  <c r="D136" i="1"/>
  <c r="C136" i="1"/>
  <c r="B101" i="1"/>
  <c r="D135" i="1"/>
  <c r="B100" i="1"/>
  <c r="B135" i="1" s="1"/>
  <c r="C134" i="1"/>
  <c r="B99" i="1"/>
  <c r="B134" i="1" s="1"/>
  <c r="D133" i="1"/>
  <c r="C133" i="1"/>
  <c r="B98" i="1"/>
  <c r="B133" i="1" s="1"/>
  <c r="D132" i="1"/>
  <c r="C132" i="1"/>
  <c r="B97" i="1"/>
  <c r="B132" i="1" s="1"/>
  <c r="D131" i="1"/>
  <c r="B96" i="1"/>
  <c r="B131" i="1" s="1"/>
  <c r="D130" i="1"/>
  <c r="C130" i="1"/>
  <c r="D129" i="1"/>
  <c r="D128" i="1"/>
  <c r="C128" i="1"/>
  <c r="D127" i="1"/>
  <c r="D126" i="1"/>
  <c r="C126" i="1"/>
  <c r="A91" i="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D125" i="1"/>
  <c r="C125" i="1"/>
  <c r="G89" i="1"/>
  <c r="F89" i="1"/>
  <c r="E89" i="1"/>
  <c r="D89" i="1"/>
  <c r="D124" i="1" s="1"/>
  <c r="C89" i="1"/>
  <c r="C124" i="1" s="1"/>
  <c r="B89" i="1"/>
  <c r="B124" i="1" s="1"/>
  <c r="G88" i="1"/>
  <c r="F88" i="1"/>
  <c r="E88" i="1"/>
  <c r="E87" i="1"/>
  <c r="D87" i="1"/>
  <c r="B87" i="1"/>
  <c r="Q86" i="1"/>
  <c r="E86" i="1"/>
  <c r="D86" i="1"/>
  <c r="B86" i="1"/>
  <c r="Q85" i="1"/>
  <c r="Q84" i="1"/>
  <c r="BH48" i="1"/>
  <c r="BD48" i="1"/>
  <c r="AT48" i="1"/>
  <c r="AR48" i="1"/>
  <c r="AQ48" i="1"/>
  <c r="AK48" i="1"/>
  <c r="AS48" i="1" s="1"/>
  <c r="AJ48" i="1"/>
  <c r="AL48" i="1" s="1"/>
  <c r="AB48" i="1"/>
  <c r="AA48" i="1"/>
  <c r="BH47" i="1"/>
  <c r="BD47" i="1"/>
  <c r="AT47" i="1"/>
  <c r="AR47" i="1"/>
  <c r="AQ47" i="1"/>
  <c r="AM47" i="1"/>
  <c r="AK47" i="1"/>
  <c r="AJ47" i="1"/>
  <c r="AL47" i="1" s="1"/>
  <c r="AB47" i="1"/>
  <c r="AA47" i="1"/>
  <c r="BH46" i="1"/>
  <c r="BD46" i="1"/>
  <c r="AT46" i="1"/>
  <c r="AR46" i="1"/>
  <c r="AQ46" i="1"/>
  <c r="AM46" i="1"/>
  <c r="AK46" i="1"/>
  <c r="AJ46" i="1"/>
  <c r="AL46" i="1" s="1"/>
  <c r="AB46" i="1"/>
  <c r="AA46" i="1"/>
  <c r="BH45" i="1"/>
  <c r="BD45" i="1"/>
  <c r="AT45" i="1"/>
  <c r="AR45" i="1"/>
  <c r="AQ45" i="1"/>
  <c r="AK45" i="1"/>
  <c r="AJ45" i="1"/>
  <c r="AL45" i="1" s="1"/>
  <c r="AB45" i="1"/>
  <c r="AA45" i="1"/>
  <c r="BH44" i="1"/>
  <c r="BD44" i="1"/>
  <c r="AT44" i="1"/>
  <c r="AR44" i="1"/>
  <c r="AQ44" i="1"/>
  <c r="AK44" i="1"/>
  <c r="AS44" i="1" s="1"/>
  <c r="AJ44" i="1"/>
  <c r="AL44" i="1" s="1"/>
  <c r="AB44" i="1"/>
  <c r="AA44" i="1"/>
  <c r="BH43" i="1"/>
  <c r="BD43" i="1"/>
  <c r="AT43" i="1"/>
  <c r="AR43" i="1"/>
  <c r="AQ43" i="1"/>
  <c r="AM43" i="1"/>
  <c r="AK43" i="1"/>
  <c r="AJ43" i="1"/>
  <c r="AL43" i="1" s="1"/>
  <c r="AB43" i="1"/>
  <c r="AA43" i="1"/>
  <c r="BH42" i="1"/>
  <c r="BD42" i="1"/>
  <c r="AT42" i="1"/>
  <c r="AR42" i="1"/>
  <c r="AQ42" i="1"/>
  <c r="AM42" i="1"/>
  <c r="AK42" i="1"/>
  <c r="AJ42" i="1"/>
  <c r="AL42" i="1" s="1"/>
  <c r="AB42" i="1"/>
  <c r="AA42" i="1"/>
  <c r="BH41" i="1"/>
  <c r="BD41" i="1"/>
  <c r="AT41" i="1"/>
  <c r="AR41" i="1"/>
  <c r="AM41" i="1" s="1"/>
  <c r="AQ41" i="1"/>
  <c r="AK41" i="1"/>
  <c r="AJ41" i="1"/>
  <c r="AL41" i="1" s="1"/>
  <c r="AB41" i="1"/>
  <c r="AA41" i="1"/>
  <c r="BH40" i="1"/>
  <c r="BD40" i="1"/>
  <c r="AT40" i="1"/>
  <c r="AR40" i="1"/>
  <c r="AQ40" i="1"/>
  <c r="AK40" i="1"/>
  <c r="AS40" i="1" s="1"/>
  <c r="AJ40" i="1"/>
  <c r="AL40" i="1" s="1"/>
  <c r="AB40" i="1"/>
  <c r="AA40" i="1"/>
  <c r="BH39" i="1"/>
  <c r="BD39" i="1"/>
  <c r="AT39" i="1"/>
  <c r="AR39" i="1"/>
  <c r="AQ39" i="1"/>
  <c r="AK39" i="1"/>
  <c r="AJ39" i="1"/>
  <c r="AL39" i="1" s="1"/>
  <c r="AM39" i="1" s="1"/>
  <c r="AB39" i="1"/>
  <c r="AA39" i="1"/>
  <c r="BH38" i="1"/>
  <c r="BD38" i="1"/>
  <c r="AT38" i="1"/>
  <c r="AS38" i="1"/>
  <c r="AQ38" i="1"/>
  <c r="AN38" i="1"/>
  <c r="AK38" i="1"/>
  <c r="AJ38" i="1"/>
  <c r="AL38" i="1" s="1"/>
  <c r="AB38" i="1"/>
  <c r="AA38" i="1"/>
  <c r="BH37" i="1"/>
  <c r="BD37" i="1"/>
  <c r="AT37" i="1"/>
  <c r="AS37" i="1"/>
  <c r="AR37" i="1"/>
  <c r="AM37" i="1" s="1"/>
  <c r="AQ37" i="1"/>
  <c r="AN37" i="1"/>
  <c r="AK37" i="1"/>
  <c r="AJ37" i="1"/>
  <c r="AL37" i="1" s="1"/>
  <c r="AB37" i="1"/>
  <c r="AA37" i="1"/>
  <c r="BH36" i="1"/>
  <c r="BD36" i="1"/>
  <c r="AT36" i="1"/>
  <c r="AQ36" i="1"/>
  <c r="AK36" i="1"/>
  <c r="AJ36" i="1"/>
  <c r="AL36" i="1" s="1"/>
  <c r="AB36" i="1"/>
  <c r="AA36" i="1"/>
  <c r="BH35" i="1"/>
  <c r="BD35" i="1"/>
  <c r="AT35" i="1"/>
  <c r="AQ35" i="1"/>
  <c r="AK35" i="1"/>
  <c r="AJ35" i="1"/>
  <c r="AL35" i="1" s="1"/>
  <c r="AB35" i="1"/>
  <c r="AA35" i="1"/>
  <c r="BH34" i="1"/>
  <c r="BD34" i="1"/>
  <c r="AT34" i="1"/>
  <c r="AS34" i="1"/>
  <c r="AQ34" i="1"/>
  <c r="AN34" i="1"/>
  <c r="AK34" i="1"/>
  <c r="AJ34" i="1"/>
  <c r="AL34" i="1" s="1"/>
  <c r="AB34" i="1"/>
  <c r="AA34" i="1"/>
  <c r="BH33" i="1"/>
  <c r="BD33" i="1"/>
  <c r="AT33" i="1"/>
  <c r="AS33" i="1"/>
  <c r="AR33" i="1"/>
  <c r="AQ33" i="1"/>
  <c r="AN33" i="1"/>
  <c r="AM33" i="1"/>
  <c r="AK33" i="1"/>
  <c r="AJ33" i="1"/>
  <c r="AL33" i="1" s="1"/>
  <c r="AB33" i="1"/>
  <c r="AA33" i="1"/>
  <c r="BH32" i="1"/>
  <c r="BD32" i="1"/>
  <c r="AT32" i="1"/>
  <c r="AR32" i="1"/>
  <c r="AQ32" i="1"/>
  <c r="AM32" i="1"/>
  <c r="AK32" i="1"/>
  <c r="AJ32" i="1"/>
  <c r="AL32" i="1" s="1"/>
  <c r="AB32" i="1"/>
  <c r="AA32" i="1"/>
  <c r="BH31" i="1"/>
  <c r="BD31" i="1"/>
  <c r="AT31" i="1"/>
  <c r="AR31" i="1"/>
  <c r="AQ31" i="1"/>
  <c r="AM31" i="1"/>
  <c r="AK31" i="1"/>
  <c r="AJ31" i="1"/>
  <c r="AL31" i="1" s="1"/>
  <c r="AB31" i="1"/>
  <c r="AA31" i="1"/>
  <c r="BH30" i="1"/>
  <c r="BD30" i="1"/>
  <c r="AT30" i="1"/>
  <c r="AR30" i="1"/>
  <c r="AQ30" i="1"/>
  <c r="AK30" i="1"/>
  <c r="AJ30" i="1"/>
  <c r="AL30" i="1" s="1"/>
  <c r="AB30" i="1"/>
  <c r="AA30" i="1"/>
  <c r="BH29" i="1"/>
  <c r="BD29" i="1"/>
  <c r="AT29" i="1"/>
  <c r="AR29" i="1"/>
  <c r="AQ29" i="1"/>
  <c r="AK29" i="1"/>
  <c r="AJ29" i="1"/>
  <c r="AL29" i="1" s="1"/>
  <c r="AB29" i="1"/>
  <c r="AA29" i="1"/>
  <c r="BH28" i="1"/>
  <c r="BD28" i="1"/>
  <c r="AT28" i="1"/>
  <c r="AR28" i="1"/>
  <c r="AQ28" i="1"/>
  <c r="AN28" i="1"/>
  <c r="AK28" i="1"/>
  <c r="AS28" i="1" s="1"/>
  <c r="AJ28" i="1"/>
  <c r="AL28" i="1" s="1"/>
  <c r="AM28" i="1" s="1"/>
  <c r="AB28" i="1"/>
  <c r="AA28" i="1"/>
  <c r="BH27" i="1"/>
  <c r="BD27" i="1"/>
  <c r="AT27" i="1"/>
  <c r="AR27" i="1"/>
  <c r="AQ27" i="1"/>
  <c r="AM27" i="1"/>
  <c r="AK27" i="1"/>
  <c r="AJ27" i="1"/>
  <c r="AL27" i="1" s="1"/>
  <c r="AB27" i="1"/>
  <c r="AA27" i="1"/>
  <c r="BH26" i="1"/>
  <c r="BD26" i="1"/>
  <c r="AT26" i="1"/>
  <c r="AR26" i="1"/>
  <c r="AM26" i="1" s="1"/>
  <c r="AQ26" i="1"/>
  <c r="AK26" i="1"/>
  <c r="AJ26" i="1"/>
  <c r="AL26" i="1" s="1"/>
  <c r="AB26" i="1"/>
  <c r="AA26" i="1"/>
  <c r="BH25" i="1"/>
  <c r="BD25" i="1"/>
  <c r="AT25" i="1"/>
  <c r="AR25" i="1"/>
  <c r="AQ25" i="1"/>
  <c r="AK25" i="1"/>
  <c r="AJ25" i="1"/>
  <c r="AL25" i="1" s="1"/>
  <c r="AB25" i="1"/>
  <c r="AA25" i="1"/>
  <c r="BH24" i="1"/>
  <c r="BD24" i="1"/>
  <c r="AT24" i="1"/>
  <c r="AR24" i="1"/>
  <c r="AQ24" i="1"/>
  <c r="AK24" i="1"/>
  <c r="AJ24" i="1"/>
  <c r="AL24" i="1" s="1"/>
  <c r="AM24" i="1" s="1"/>
  <c r="AB24" i="1"/>
  <c r="AA24" i="1"/>
  <c r="BH23" i="1"/>
  <c r="BD23" i="1"/>
  <c r="AT23" i="1"/>
  <c r="AR23" i="1"/>
  <c r="AQ23" i="1"/>
  <c r="AM23" i="1"/>
  <c r="AK23" i="1"/>
  <c r="AJ23" i="1"/>
  <c r="AL23" i="1" s="1"/>
  <c r="AB23" i="1"/>
  <c r="AA23" i="1"/>
  <c r="BH22" i="1"/>
  <c r="BD22" i="1"/>
  <c r="AT22" i="1"/>
  <c r="AQ22" i="1"/>
  <c r="AK22" i="1"/>
  <c r="AS22" i="1" s="1"/>
  <c r="AJ22" i="1"/>
  <c r="AB22" i="1"/>
  <c r="AA22" i="1"/>
  <c r="BH21" i="1"/>
  <c r="BD21" i="1"/>
  <c r="AT21" i="1"/>
  <c r="AQ21" i="1"/>
  <c r="AK21" i="1"/>
  <c r="AS21" i="1" s="1"/>
  <c r="AJ21" i="1"/>
  <c r="AL21" i="1" s="1"/>
  <c r="AB21" i="1"/>
  <c r="AA21" i="1"/>
  <c r="BH20" i="1"/>
  <c r="BD20" i="1"/>
  <c r="AT20" i="1"/>
  <c r="AS20" i="1"/>
  <c r="AQ20" i="1"/>
  <c r="AK20" i="1"/>
  <c r="AR20" i="1" s="1"/>
  <c r="AJ20" i="1"/>
  <c r="AB20" i="1"/>
  <c r="AA20" i="1"/>
  <c r="BH19" i="1"/>
  <c r="BD19" i="1"/>
  <c r="AT19" i="1"/>
  <c r="AS19" i="1"/>
  <c r="AR19" i="1"/>
  <c r="AQ19" i="1"/>
  <c r="AK19" i="1"/>
  <c r="AJ19" i="1"/>
  <c r="AB19" i="1"/>
  <c r="AA19" i="1"/>
  <c r="BH18" i="1"/>
  <c r="BD18" i="1"/>
  <c r="AT18" i="1"/>
  <c r="AQ18" i="1"/>
  <c r="AK18" i="1"/>
  <c r="AS18" i="1" s="1"/>
  <c r="AJ18" i="1"/>
  <c r="AB18" i="1"/>
  <c r="AA18" i="1"/>
  <c r="A18" i="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BH17" i="1"/>
  <c r="BD17" i="1"/>
  <c r="AT17" i="1"/>
  <c r="AQ17" i="1"/>
  <c r="AK17" i="1"/>
  <c r="AS17" i="1" s="1"/>
  <c r="AJ17" i="1"/>
  <c r="AL17" i="1" s="1"/>
  <c r="AB17" i="1"/>
  <c r="AA17" i="1"/>
  <c r="BH16" i="1"/>
  <c r="AR13" i="1"/>
  <c r="AK10" i="1"/>
  <c r="AP24" i="1" l="1"/>
  <c r="AO24" i="1"/>
  <c r="AP26" i="1"/>
  <c r="AO26" i="1"/>
  <c r="AP28" i="1"/>
  <c r="AO28" i="1"/>
  <c r="BC28" i="1" s="1"/>
  <c r="BC26" i="1"/>
  <c r="AP37" i="1"/>
  <c r="AO37" i="1"/>
  <c r="BC37" i="1" s="1"/>
  <c r="AP27" i="1"/>
  <c r="AO27" i="1"/>
  <c r="BC27" i="1" s="1"/>
  <c r="AN29" i="1"/>
  <c r="AP33" i="1"/>
  <c r="AO33" i="1"/>
  <c r="BC33" i="1" s="1"/>
  <c r="AN48" i="1"/>
  <c r="AM48" i="1"/>
  <c r="AR18" i="1"/>
  <c r="AL20" i="1"/>
  <c r="AR22" i="1"/>
  <c r="AP32" i="1"/>
  <c r="AO32" i="1"/>
  <c r="AM35" i="1"/>
  <c r="U38" i="1"/>
  <c r="AE38" i="1"/>
  <c r="AP39" i="1"/>
  <c r="AO39" i="1"/>
  <c r="BC39" i="1" s="1"/>
  <c r="AP41" i="1"/>
  <c r="AO41" i="1"/>
  <c r="BC41" i="1" s="1"/>
  <c r="AP46" i="1"/>
  <c r="AO46" i="1"/>
  <c r="BC46" i="1" s="1"/>
  <c r="AM17" i="1"/>
  <c r="AR17" i="1"/>
  <c r="AL19" i="1"/>
  <c r="AM21" i="1"/>
  <c r="AR21" i="1"/>
  <c r="AM25" i="1"/>
  <c r="AM29" i="1"/>
  <c r="AN40" i="1"/>
  <c r="AM40" i="1"/>
  <c r="AP23" i="1"/>
  <c r="AO23" i="1"/>
  <c r="U28" i="1"/>
  <c r="AP31" i="1"/>
  <c r="AO31" i="1"/>
  <c r="BC31" i="1" s="1"/>
  <c r="U34" i="1"/>
  <c r="AE34" i="1"/>
  <c r="AP42" i="1"/>
  <c r="AO42" i="1"/>
  <c r="AN17" i="1"/>
  <c r="AL18" i="1"/>
  <c r="AN21" i="1"/>
  <c r="AL22" i="1"/>
  <c r="AE28" i="1"/>
  <c r="AM30" i="1"/>
  <c r="BC32" i="1"/>
  <c r="AS36" i="1"/>
  <c r="AN36" i="1" s="1"/>
  <c r="AR36" i="1"/>
  <c r="AM36" i="1" s="1"/>
  <c r="AN44" i="1"/>
  <c r="AM44" i="1"/>
  <c r="U33" i="1"/>
  <c r="U37" i="1"/>
  <c r="AP43" i="1"/>
  <c r="AO43" i="1"/>
  <c r="AN45" i="1"/>
  <c r="AP47" i="1"/>
  <c r="AO47" i="1"/>
  <c r="AS23" i="1"/>
  <c r="AN23" i="1" s="1"/>
  <c r="AS24" i="1"/>
  <c r="AN24" i="1" s="1"/>
  <c r="AS25" i="1"/>
  <c r="AN25" i="1" s="1"/>
  <c r="AS26" i="1"/>
  <c r="AN26" i="1" s="1"/>
  <c r="AS27" i="1"/>
  <c r="AN27" i="1" s="1"/>
  <c r="AS29" i="1"/>
  <c r="AS30" i="1"/>
  <c r="AN30" i="1" s="1"/>
  <c r="AS31" i="1"/>
  <c r="AN31" i="1" s="1"/>
  <c r="AS32" i="1"/>
  <c r="AN32" i="1" s="1"/>
  <c r="AR35" i="1"/>
  <c r="BC42" i="1"/>
  <c r="AE33" i="1"/>
  <c r="AR34" i="1"/>
  <c r="AM34" i="1" s="1"/>
  <c r="AS35" i="1"/>
  <c r="AN35" i="1" s="1"/>
  <c r="AE37" i="1"/>
  <c r="AR38" i="1"/>
  <c r="AM38" i="1" s="1"/>
  <c r="BC43" i="1"/>
  <c r="AM45" i="1"/>
  <c r="BC47" i="1"/>
  <c r="AS39" i="1"/>
  <c r="AN39" i="1" s="1"/>
  <c r="AS41" i="1"/>
  <c r="AN41" i="1" s="1"/>
  <c r="AS42" i="1"/>
  <c r="AN42" i="1" s="1"/>
  <c r="AS43" i="1"/>
  <c r="AN43" i="1" s="1"/>
  <c r="AS45" i="1"/>
  <c r="AS46" i="1"/>
  <c r="AN46" i="1" s="1"/>
  <c r="AS47" i="1"/>
  <c r="AN47" i="1" s="1"/>
  <c r="U47" i="1" l="1"/>
  <c r="AE47" i="1"/>
  <c r="U46" i="1"/>
  <c r="AE46" i="1"/>
  <c r="AP34" i="1"/>
  <c r="AO34" i="1"/>
  <c r="BC34" i="1" s="1"/>
  <c r="U32" i="1"/>
  <c r="AE32" i="1"/>
  <c r="U42" i="1"/>
  <c r="AE42" i="1"/>
  <c r="AP38" i="1"/>
  <c r="AO38" i="1"/>
  <c r="BC38" i="1" s="1"/>
  <c r="U31" i="1"/>
  <c r="AE31" i="1"/>
  <c r="U26" i="1"/>
  <c r="AE26" i="1"/>
  <c r="U35" i="1"/>
  <c r="AE35" i="1"/>
  <c r="U43" i="1"/>
  <c r="AE43" i="1"/>
  <c r="U30" i="1"/>
  <c r="AE30" i="1"/>
  <c r="U25" i="1"/>
  <c r="AE25" i="1"/>
  <c r="Y37" i="1"/>
  <c r="AY37" i="1"/>
  <c r="BJ37" i="1"/>
  <c r="AU37" i="1" s="1"/>
  <c r="W37" i="1"/>
  <c r="V37" i="1"/>
  <c r="BA37" i="1"/>
  <c r="AP44" i="1"/>
  <c r="AO44" i="1"/>
  <c r="BC44" i="1" s="1"/>
  <c r="AG28" i="1"/>
  <c r="AF28" i="1"/>
  <c r="Y28" i="1"/>
  <c r="BA28" i="1"/>
  <c r="BJ28" i="1"/>
  <c r="AU28" i="1" s="1"/>
  <c r="AY28" i="1"/>
  <c r="W28" i="1"/>
  <c r="V28" i="1"/>
  <c r="U29" i="1"/>
  <c r="AE29" i="1"/>
  <c r="AG33" i="1"/>
  <c r="AF33" i="1"/>
  <c r="U44" i="1"/>
  <c r="AE44" i="1"/>
  <c r="AE17" i="1"/>
  <c r="O125" i="1" s="1"/>
  <c r="AP40" i="1"/>
  <c r="AO40" i="1"/>
  <c r="BC40" i="1" s="1"/>
  <c r="AP25" i="1"/>
  <c r="AO25" i="1"/>
  <c r="BC25" i="1" s="1"/>
  <c r="AG38" i="1"/>
  <c r="AF38" i="1"/>
  <c r="AM20" i="1"/>
  <c r="AN20" i="1"/>
  <c r="BC24" i="1"/>
  <c r="U45" i="1"/>
  <c r="AE45" i="1"/>
  <c r="AN18" i="1"/>
  <c r="AM18" i="1"/>
  <c r="AP35" i="1"/>
  <c r="AO35" i="1"/>
  <c r="BC35" i="1" s="1"/>
  <c r="BF37" i="1"/>
  <c r="U41" i="1"/>
  <c r="AE41" i="1"/>
  <c r="AP45" i="1"/>
  <c r="AO45" i="1"/>
  <c r="BC45" i="1" s="1"/>
  <c r="AG37" i="1"/>
  <c r="AF37" i="1"/>
  <c r="U24" i="1"/>
  <c r="AE24" i="1"/>
  <c r="Y33" i="1"/>
  <c r="AY33" i="1"/>
  <c r="BJ33" i="1"/>
  <c r="AU33" i="1" s="1"/>
  <c r="W33" i="1"/>
  <c r="BA33" i="1"/>
  <c r="BF33" i="1" s="1"/>
  <c r="V33" i="1"/>
  <c r="AN22" i="1"/>
  <c r="AM22" i="1"/>
  <c r="AG34" i="1"/>
  <c r="AF34" i="1"/>
  <c r="BC23" i="1"/>
  <c r="U40" i="1"/>
  <c r="AE40" i="1"/>
  <c r="AP17" i="1"/>
  <c r="U17" i="1" s="1"/>
  <c r="E125" i="1" s="1"/>
  <c r="AO17" i="1"/>
  <c r="BF28" i="1"/>
  <c r="U36" i="1"/>
  <c r="AE36" i="1"/>
  <c r="AN19" i="1"/>
  <c r="AM19" i="1"/>
  <c r="U48" i="1"/>
  <c r="AE48" i="1"/>
  <c r="U39" i="1"/>
  <c r="AE39" i="1"/>
  <c r="U27" i="1"/>
  <c r="AE27" i="1"/>
  <c r="U23" i="1"/>
  <c r="AE23" i="1"/>
  <c r="AP36" i="1"/>
  <c r="AO36" i="1"/>
  <c r="BC36" i="1" s="1"/>
  <c r="AP30" i="1"/>
  <c r="AO30" i="1"/>
  <c r="BC30" i="1" s="1"/>
  <c r="AE21" i="1"/>
  <c r="Y34" i="1"/>
  <c r="BA34" i="1"/>
  <c r="V34" i="1"/>
  <c r="AY34" i="1"/>
  <c r="W34" i="1"/>
  <c r="BJ34" i="1"/>
  <c r="AU34" i="1" s="1"/>
  <c r="AP29" i="1"/>
  <c r="AO29" i="1"/>
  <c r="BC29" i="1" s="1"/>
  <c r="AP21" i="1"/>
  <c r="U21" i="1" s="1"/>
  <c r="AO21" i="1"/>
  <c r="Y38" i="1"/>
  <c r="BA38" i="1"/>
  <c r="V38" i="1"/>
  <c r="AY38" i="1"/>
  <c r="W38" i="1"/>
  <c r="BJ38" i="1"/>
  <c r="AU38" i="1" s="1"/>
  <c r="AP48" i="1"/>
  <c r="AO48" i="1"/>
  <c r="BC48" i="1" s="1"/>
  <c r="BB33" i="1" l="1"/>
  <c r="AZ33" i="1" s="1"/>
  <c r="BG33" i="1"/>
  <c r="BJ21" i="1"/>
  <c r="AU21" i="1" s="1"/>
  <c r="AY21" i="1"/>
  <c r="BA21" i="1"/>
  <c r="BC21" i="1"/>
  <c r="BJ17" i="1"/>
  <c r="AU17" i="1" s="1"/>
  <c r="BA17" i="1"/>
  <c r="AY17" i="1"/>
  <c r="BC17" i="1"/>
  <c r="AC38" i="1"/>
  <c r="X38" i="1"/>
  <c r="H146" i="1" s="1"/>
  <c r="Z38" i="1"/>
  <c r="J146" i="1" s="1"/>
  <c r="AG48" i="1"/>
  <c r="AF48" i="1"/>
  <c r="Y40" i="1"/>
  <c r="BA40" i="1"/>
  <c r="BJ40" i="1"/>
  <c r="AU40" i="1" s="1"/>
  <c r="AY40" i="1"/>
  <c r="W40" i="1"/>
  <c r="V40" i="1"/>
  <c r="AG26" i="1"/>
  <c r="AF26" i="1"/>
  <c r="Y46" i="1"/>
  <c r="BA46" i="1"/>
  <c r="BF46" i="1" s="1"/>
  <c r="BJ46" i="1"/>
  <c r="AU46" i="1" s="1"/>
  <c r="W46" i="1"/>
  <c r="AY46" i="1"/>
  <c r="V46" i="1"/>
  <c r="AG23" i="1"/>
  <c r="AF23" i="1"/>
  <c r="AG27" i="1"/>
  <c r="AF27" i="1"/>
  <c r="AG39" i="1"/>
  <c r="AF39" i="1"/>
  <c r="Y48" i="1"/>
  <c r="BA48" i="1"/>
  <c r="BJ48" i="1"/>
  <c r="AU48" i="1" s="1"/>
  <c r="W48" i="1"/>
  <c r="AY48" i="1"/>
  <c r="V48" i="1"/>
  <c r="AH34" i="1"/>
  <c r="R142" i="1" s="1"/>
  <c r="AC33" i="1"/>
  <c r="X33" i="1"/>
  <c r="H141" i="1" s="1"/>
  <c r="Y41" i="1"/>
  <c r="BA41" i="1"/>
  <c r="BF41" i="1" s="1"/>
  <c r="BJ41" i="1"/>
  <c r="AU41" i="1" s="1"/>
  <c r="V41" i="1"/>
  <c r="AY41" i="1"/>
  <c r="W41" i="1"/>
  <c r="AE20" i="1"/>
  <c r="AH38" i="1"/>
  <c r="R146" i="1" s="1"/>
  <c r="AF17" i="1"/>
  <c r="P125" i="1" s="1"/>
  <c r="Y44" i="1"/>
  <c r="BA44" i="1"/>
  <c r="BJ44" i="1"/>
  <c r="AU44" i="1" s="1"/>
  <c r="W44" i="1"/>
  <c r="AY44" i="1"/>
  <c r="V44" i="1"/>
  <c r="AH28" i="1"/>
  <c r="R136" i="1" s="1"/>
  <c r="AG43" i="1"/>
  <c r="AF43" i="1"/>
  <c r="Y35" i="1"/>
  <c r="BJ35" i="1"/>
  <c r="AU35" i="1" s="1"/>
  <c r="W35" i="1"/>
  <c r="BA35" i="1"/>
  <c r="BF35" i="1" s="1"/>
  <c r="V35" i="1"/>
  <c r="AY35" i="1"/>
  <c r="AY32" i="1"/>
  <c r="Y32" i="1"/>
  <c r="BJ32" i="1"/>
  <c r="AU32" i="1" s="1"/>
  <c r="BA32" i="1"/>
  <c r="BF32" i="1" s="1"/>
  <c r="W32" i="1"/>
  <c r="V32" i="1"/>
  <c r="AG47" i="1"/>
  <c r="AF47" i="1"/>
  <c r="BF48" i="1"/>
  <c r="AE22" i="1"/>
  <c r="Y24" i="1"/>
  <c r="BA24" i="1"/>
  <c r="BF24" i="1" s="1"/>
  <c r="BJ24" i="1"/>
  <c r="AU24" i="1" s="1"/>
  <c r="AY24" i="1"/>
  <c r="W24" i="1"/>
  <c r="V24" i="1"/>
  <c r="BF29" i="1"/>
  <c r="AC34" i="1"/>
  <c r="X34" i="1"/>
  <c r="H142" i="1" s="1"/>
  <c r="Z34" i="1"/>
  <c r="J142" i="1" s="1"/>
  <c r="Y23" i="1"/>
  <c r="BA23" i="1"/>
  <c r="AY23" i="1"/>
  <c r="V23" i="1"/>
  <c r="W23" i="1"/>
  <c r="BJ23" i="1"/>
  <c r="AU23" i="1" s="1"/>
  <c r="Y27" i="1"/>
  <c r="BA27" i="1"/>
  <c r="BF27" i="1" s="1"/>
  <c r="AY27" i="1"/>
  <c r="W27" i="1"/>
  <c r="BJ27" i="1"/>
  <c r="AU27" i="1" s="1"/>
  <c r="V27" i="1"/>
  <c r="Y39" i="1"/>
  <c r="BA39" i="1"/>
  <c r="BF39" i="1" s="1"/>
  <c r="BJ39" i="1"/>
  <c r="AU39" i="1" s="1"/>
  <c r="AY39" i="1"/>
  <c r="W39" i="1"/>
  <c r="V39" i="1"/>
  <c r="AG36" i="1"/>
  <c r="AF36" i="1"/>
  <c r="BB28" i="1"/>
  <c r="AZ28" i="1" s="1"/>
  <c r="BG28" i="1"/>
  <c r="BF23" i="1"/>
  <c r="AG24" i="1"/>
  <c r="AF24" i="1"/>
  <c r="AG45" i="1"/>
  <c r="AF45" i="1"/>
  <c r="BF40" i="1"/>
  <c r="AG29" i="1"/>
  <c r="AF29" i="1"/>
  <c r="AC28" i="1"/>
  <c r="X28" i="1"/>
  <c r="H136" i="1" s="1"/>
  <c r="Z28" i="1"/>
  <c r="J136" i="1" s="1"/>
  <c r="AG30" i="1"/>
  <c r="AF30" i="1"/>
  <c r="Y43" i="1"/>
  <c r="BA43" i="1"/>
  <c r="BF43" i="1" s="1"/>
  <c r="BJ43" i="1"/>
  <c r="AU43" i="1" s="1"/>
  <c r="W43" i="1"/>
  <c r="AY43" i="1"/>
  <c r="V43" i="1"/>
  <c r="Y26" i="1"/>
  <c r="BA26" i="1"/>
  <c r="BF26" i="1" s="1"/>
  <c r="V26" i="1"/>
  <c r="BJ26" i="1"/>
  <c r="AU26" i="1" s="1"/>
  <c r="AY26" i="1"/>
  <c r="W26" i="1"/>
  <c r="BF38" i="1"/>
  <c r="AG42" i="1"/>
  <c r="AF42" i="1"/>
  <c r="Y47" i="1"/>
  <c r="BA47" i="1"/>
  <c r="BF47" i="1" s="1"/>
  <c r="BJ47" i="1"/>
  <c r="AU47" i="1" s="1"/>
  <c r="W47" i="1"/>
  <c r="AY47" i="1"/>
  <c r="V47" i="1"/>
  <c r="AF21" i="1"/>
  <c r="AE19" i="1"/>
  <c r="Z33" i="1"/>
  <c r="J141" i="1" s="1"/>
  <c r="AG41" i="1"/>
  <c r="AF41" i="1"/>
  <c r="AE18" i="1"/>
  <c r="AG44" i="1"/>
  <c r="AF44" i="1"/>
  <c r="AH33" i="1"/>
  <c r="R141" i="1" s="1"/>
  <c r="AC37" i="1"/>
  <c r="X37" i="1"/>
  <c r="H145" i="1" s="1"/>
  <c r="Y25" i="1"/>
  <c r="BA25" i="1"/>
  <c r="BJ25" i="1"/>
  <c r="AU25" i="1" s="1"/>
  <c r="AY25" i="1"/>
  <c r="W25" i="1"/>
  <c r="V25" i="1"/>
  <c r="AG35" i="1"/>
  <c r="AF35" i="1"/>
  <c r="Y31" i="1"/>
  <c r="BA31" i="1"/>
  <c r="BF31" i="1" s="1"/>
  <c r="BJ31" i="1"/>
  <c r="AU31" i="1" s="1"/>
  <c r="W31" i="1"/>
  <c r="AY31" i="1"/>
  <c r="V31" i="1"/>
  <c r="AG32" i="1"/>
  <c r="AF32" i="1"/>
  <c r="AP19" i="1"/>
  <c r="U19" i="1" s="1"/>
  <c r="AO19" i="1"/>
  <c r="Y36" i="1"/>
  <c r="AY36" i="1"/>
  <c r="BJ36" i="1"/>
  <c r="AU36" i="1" s="1"/>
  <c r="W36" i="1"/>
  <c r="BA36" i="1"/>
  <c r="BF36" i="1" s="1"/>
  <c r="V36" i="1"/>
  <c r="AG40" i="1"/>
  <c r="AF40" i="1"/>
  <c r="AP22" i="1"/>
  <c r="U22" i="1" s="1"/>
  <c r="AO22" i="1"/>
  <c r="AX33" i="1"/>
  <c r="AW33" i="1" s="1"/>
  <c r="AV33" i="1" s="1"/>
  <c r="AH37" i="1"/>
  <c r="R145" i="1" s="1"/>
  <c r="BB37" i="1"/>
  <c r="AZ37" i="1" s="1"/>
  <c r="AX37" i="1" s="1"/>
  <c r="AW37" i="1" s="1"/>
  <c r="AV37" i="1" s="1"/>
  <c r="BG37" i="1"/>
  <c r="AP18" i="1"/>
  <c r="U18" i="1" s="1"/>
  <c r="AO18" i="1"/>
  <c r="Y45" i="1"/>
  <c r="BA45" i="1"/>
  <c r="BF45" i="1" s="1"/>
  <c r="BJ45" i="1"/>
  <c r="AU45" i="1" s="1"/>
  <c r="W45" i="1"/>
  <c r="V45" i="1"/>
  <c r="AY45" i="1"/>
  <c r="AP20" i="1"/>
  <c r="U20" i="1" s="1"/>
  <c r="AO20" i="1"/>
  <c r="BF25" i="1"/>
  <c r="Y29" i="1"/>
  <c r="BA29" i="1"/>
  <c r="BJ29" i="1"/>
  <c r="AU29" i="1" s="1"/>
  <c r="AY29" i="1"/>
  <c r="V29" i="1"/>
  <c r="W29" i="1"/>
  <c r="AX28" i="1"/>
  <c r="AW28" i="1" s="1"/>
  <c r="AV28" i="1" s="1"/>
  <c r="BF44" i="1"/>
  <c r="Z37" i="1"/>
  <c r="J145" i="1" s="1"/>
  <c r="AG25" i="1"/>
  <c r="AF25" i="1"/>
  <c r="Y30" i="1"/>
  <c r="BA30" i="1"/>
  <c r="BF30" i="1" s="1"/>
  <c r="BJ30" i="1"/>
  <c r="AU30" i="1" s="1"/>
  <c r="W30" i="1"/>
  <c r="V30" i="1"/>
  <c r="AY30" i="1"/>
  <c r="AG31" i="1"/>
  <c r="AF31" i="1"/>
  <c r="Y42" i="1"/>
  <c r="BA42" i="1"/>
  <c r="BF42" i="1" s="1"/>
  <c r="BJ42" i="1"/>
  <c r="AU42" i="1" s="1"/>
  <c r="W42" i="1"/>
  <c r="AY42" i="1"/>
  <c r="V42" i="1"/>
  <c r="BF34" i="1"/>
  <c r="AG46" i="1"/>
  <c r="AF46" i="1"/>
  <c r="AY18" i="1" l="1"/>
  <c r="BJ18" i="1"/>
  <c r="AU18" i="1" s="1"/>
  <c r="BA18" i="1"/>
  <c r="BC18" i="1"/>
  <c r="BF18" i="1" s="1"/>
  <c r="BA19" i="1"/>
  <c r="AY19" i="1"/>
  <c r="BJ19" i="1"/>
  <c r="AU19" i="1" s="1"/>
  <c r="BC19" i="1"/>
  <c r="BF19" i="1" s="1"/>
  <c r="BB45" i="1"/>
  <c r="AZ45" i="1" s="1"/>
  <c r="BG45" i="1"/>
  <c r="AY22" i="1"/>
  <c r="BJ22" i="1"/>
  <c r="AU22" i="1" s="1"/>
  <c r="BA22" i="1"/>
  <c r="BC22" i="1"/>
  <c r="BB35" i="1"/>
  <c r="AZ35" i="1" s="1"/>
  <c r="BG35" i="1"/>
  <c r="BA20" i="1"/>
  <c r="BJ20" i="1"/>
  <c r="AU20" i="1" s="1"/>
  <c r="AY20" i="1"/>
  <c r="BC20" i="1"/>
  <c r="BF20" i="1" s="1"/>
  <c r="BB36" i="1"/>
  <c r="AZ36" i="1" s="1"/>
  <c r="BG36" i="1"/>
  <c r="BB24" i="1"/>
  <c r="AZ24" i="1" s="1"/>
  <c r="BG24" i="1"/>
  <c r="BB30" i="1"/>
  <c r="AZ30" i="1" s="1"/>
  <c r="BG30" i="1"/>
  <c r="Z30" i="1"/>
  <c r="J138" i="1" s="1"/>
  <c r="AX45" i="1"/>
  <c r="AW45" i="1" s="1"/>
  <c r="AV45" i="1" s="1"/>
  <c r="AG22" i="1"/>
  <c r="AF22" i="1"/>
  <c r="AC44" i="1"/>
  <c r="X44" i="1"/>
  <c r="H152" i="1" s="1"/>
  <c r="AC40" i="1"/>
  <c r="X40" i="1"/>
  <c r="H148" i="1" s="1"/>
  <c r="AD38" i="1"/>
  <c r="N146" i="1" s="1"/>
  <c r="BB42" i="1"/>
  <c r="AZ42" i="1" s="1"/>
  <c r="AX42" i="1" s="1"/>
  <c r="AW42" i="1" s="1"/>
  <c r="AV42" i="1" s="1"/>
  <c r="BG42" i="1"/>
  <c r="Z45" i="1"/>
  <c r="J153" i="1" s="1"/>
  <c r="AX36" i="1"/>
  <c r="AW36" i="1" s="1"/>
  <c r="AV36" i="1" s="1"/>
  <c r="AX31" i="1"/>
  <c r="AW31" i="1" s="1"/>
  <c r="AV31" i="1" s="1"/>
  <c r="Z31" i="1"/>
  <c r="J139" i="1" s="1"/>
  <c r="AG18" i="1"/>
  <c r="AF18" i="1"/>
  <c r="AH41" i="1"/>
  <c r="R149" i="1" s="1"/>
  <c r="AF19" i="1"/>
  <c r="AG21" i="1"/>
  <c r="AC47" i="1"/>
  <c r="X47" i="1"/>
  <c r="H155" i="1" s="1"/>
  <c r="BB38" i="1"/>
  <c r="AZ38" i="1" s="1"/>
  <c r="AX38" i="1" s="1"/>
  <c r="AW38" i="1" s="1"/>
  <c r="AV38" i="1" s="1"/>
  <c r="BG38" i="1"/>
  <c r="BB43" i="1"/>
  <c r="AZ43" i="1" s="1"/>
  <c r="BG43" i="1"/>
  <c r="AH30" i="1"/>
  <c r="R138" i="1" s="1"/>
  <c r="AH24" i="1"/>
  <c r="R132" i="1" s="1"/>
  <c r="BB39" i="1"/>
  <c r="AZ39" i="1" s="1"/>
  <c r="BG39" i="1"/>
  <c r="Z27" i="1"/>
  <c r="J135" i="1" s="1"/>
  <c r="AH47" i="1"/>
  <c r="R155" i="1" s="1"/>
  <c r="BB32" i="1"/>
  <c r="AZ32" i="1" s="1"/>
  <c r="BG32" i="1"/>
  <c r="AC35" i="1"/>
  <c r="X35" i="1"/>
  <c r="H143" i="1" s="1"/>
  <c r="AC48" i="1"/>
  <c r="X48" i="1"/>
  <c r="H156" i="1" s="1"/>
  <c r="AH23" i="1"/>
  <c r="R131" i="1" s="1"/>
  <c r="BB46" i="1"/>
  <c r="AZ46" i="1" s="1"/>
  <c r="AX46" i="1" s="1"/>
  <c r="AW46" i="1" s="1"/>
  <c r="AV46" i="1" s="1"/>
  <c r="BG46" i="1"/>
  <c r="BB25" i="1"/>
  <c r="AZ25" i="1" s="1"/>
  <c r="AX25" i="1" s="1"/>
  <c r="AW25" i="1" s="1"/>
  <c r="AV25" i="1" s="1"/>
  <c r="BG25" i="1"/>
  <c r="BB40" i="1"/>
  <c r="AZ40" i="1" s="1"/>
  <c r="AX40" i="1" s="1"/>
  <c r="AW40" i="1" s="1"/>
  <c r="AV40" i="1" s="1"/>
  <c r="BG40" i="1"/>
  <c r="BB27" i="1"/>
  <c r="AZ27" i="1" s="1"/>
  <c r="AX27" i="1" s="1"/>
  <c r="AW27" i="1" s="1"/>
  <c r="AV27" i="1" s="1"/>
  <c r="BG27" i="1"/>
  <c r="AC23" i="1"/>
  <c r="X23" i="1"/>
  <c r="H131" i="1" s="1"/>
  <c r="AC32" i="1"/>
  <c r="X32" i="1"/>
  <c r="H140" i="1" s="1"/>
  <c r="Z40" i="1"/>
  <c r="J148" i="1" s="1"/>
  <c r="AH31" i="1"/>
  <c r="R139" i="1" s="1"/>
  <c r="AC29" i="1"/>
  <c r="X29" i="1"/>
  <c r="H137" i="1" s="1"/>
  <c r="AH46" i="1"/>
  <c r="R154" i="1" s="1"/>
  <c r="Z42" i="1"/>
  <c r="J150" i="1" s="1"/>
  <c r="Z29" i="1"/>
  <c r="J137" i="1" s="1"/>
  <c r="AC45" i="1"/>
  <c r="X45" i="1"/>
  <c r="H153" i="1" s="1"/>
  <c r="Z36" i="1"/>
  <c r="J144" i="1" s="1"/>
  <c r="AH32" i="1"/>
  <c r="R140" i="1" s="1"/>
  <c r="AC31" i="1"/>
  <c r="X31" i="1"/>
  <c r="H139" i="1" s="1"/>
  <c r="AD37" i="1"/>
  <c r="N145" i="1" s="1"/>
  <c r="AC26" i="1"/>
  <c r="X26" i="1"/>
  <c r="H134" i="1" s="1"/>
  <c r="BB26" i="1"/>
  <c r="AZ26" i="1" s="1"/>
  <c r="BG26" i="1"/>
  <c r="AX43" i="1"/>
  <c r="AW43" i="1" s="1"/>
  <c r="AV43" i="1" s="1"/>
  <c r="Z43" i="1"/>
  <c r="J151" i="1" s="1"/>
  <c r="AH29" i="1"/>
  <c r="R137" i="1" s="1"/>
  <c r="AH45" i="1"/>
  <c r="R153" i="1" s="1"/>
  <c r="AC39" i="1"/>
  <c r="X39" i="1"/>
  <c r="H147" i="1" s="1"/>
  <c r="Z39" i="1"/>
  <c r="J147" i="1" s="1"/>
  <c r="AC27" i="1"/>
  <c r="X27" i="1"/>
  <c r="H135" i="1" s="1"/>
  <c r="AD34" i="1"/>
  <c r="N142" i="1" s="1"/>
  <c r="AC24" i="1"/>
  <c r="X24" i="1"/>
  <c r="H132" i="1" s="1"/>
  <c r="Z24" i="1"/>
  <c r="J132" i="1" s="1"/>
  <c r="AX35" i="1"/>
  <c r="AW35" i="1" s="1"/>
  <c r="AV35" i="1" s="1"/>
  <c r="AH43" i="1"/>
  <c r="R151" i="1" s="1"/>
  <c r="AG17" i="1"/>
  <c r="Q125" i="1" s="1"/>
  <c r="AG20" i="1"/>
  <c r="AF20" i="1"/>
  <c r="AC41" i="1"/>
  <c r="X41" i="1"/>
  <c r="H149" i="1" s="1"/>
  <c r="BB41" i="1"/>
  <c r="AZ41" i="1" s="1"/>
  <c r="BG41" i="1"/>
  <c r="AH27" i="1"/>
  <c r="R135" i="1" s="1"/>
  <c r="AC46" i="1"/>
  <c r="X46" i="1"/>
  <c r="H154" i="1" s="1"/>
  <c r="Z46" i="1"/>
  <c r="J154" i="1" s="1"/>
  <c r="BF17" i="1"/>
  <c r="BF21" i="1"/>
  <c r="BB34" i="1"/>
  <c r="AZ34" i="1" s="1"/>
  <c r="AX34" i="1" s="1"/>
  <c r="AW34" i="1" s="1"/>
  <c r="AV34" i="1" s="1"/>
  <c r="BG34" i="1"/>
  <c r="BB31" i="1"/>
  <c r="AZ31" i="1" s="1"/>
  <c r="BG31" i="1"/>
  <c r="AH35" i="1"/>
  <c r="R143" i="1" s="1"/>
  <c r="Z47" i="1"/>
  <c r="J155" i="1" s="1"/>
  <c r="Z23" i="1"/>
  <c r="J131" i="1" s="1"/>
  <c r="BB29" i="1"/>
  <c r="AZ29" i="1" s="1"/>
  <c r="BG29" i="1"/>
  <c r="AX32" i="1"/>
  <c r="AW32" i="1" s="1"/>
  <c r="AV32" i="1" s="1"/>
  <c r="Z48" i="1"/>
  <c r="J156" i="1" s="1"/>
  <c r="AH26" i="1"/>
  <c r="R134" i="1" s="1"/>
  <c r="AC30" i="1"/>
  <c r="X30" i="1"/>
  <c r="H138" i="1" s="1"/>
  <c r="AC42" i="1"/>
  <c r="X42" i="1"/>
  <c r="H150" i="1" s="1"/>
  <c r="AX30" i="1"/>
  <c r="AW30" i="1" s="1"/>
  <c r="AV30" i="1" s="1"/>
  <c r="AH25" i="1"/>
  <c r="R133" i="1" s="1"/>
  <c r="BB44" i="1"/>
  <c r="AZ44" i="1" s="1"/>
  <c r="BG44" i="1"/>
  <c r="AX29" i="1"/>
  <c r="AW29" i="1" s="1"/>
  <c r="AV29" i="1" s="1"/>
  <c r="AH40" i="1"/>
  <c r="R148" i="1" s="1"/>
  <c r="AC36" i="1"/>
  <c r="X36" i="1"/>
  <c r="H144" i="1" s="1"/>
  <c r="AC25" i="1"/>
  <c r="X25" i="1"/>
  <c r="H133" i="1" s="1"/>
  <c r="Z25" i="1"/>
  <c r="J133" i="1" s="1"/>
  <c r="AH44" i="1"/>
  <c r="R152" i="1" s="1"/>
  <c r="BB47" i="1"/>
  <c r="AZ47" i="1" s="1"/>
  <c r="AX47" i="1" s="1"/>
  <c r="AW47" i="1" s="1"/>
  <c r="AV47" i="1" s="1"/>
  <c r="BG47" i="1"/>
  <c r="AH42" i="1"/>
  <c r="R150" i="1" s="1"/>
  <c r="AX26" i="1"/>
  <c r="AW26" i="1" s="1"/>
  <c r="AV26" i="1" s="1"/>
  <c r="Z26" i="1"/>
  <c r="J134" i="1" s="1"/>
  <c r="AC43" i="1"/>
  <c r="X43" i="1"/>
  <c r="H151" i="1" s="1"/>
  <c r="AD28" i="1"/>
  <c r="N136" i="1" s="1"/>
  <c r="BB23" i="1"/>
  <c r="AZ23" i="1" s="1"/>
  <c r="AX23" i="1" s="1"/>
  <c r="AW23" i="1" s="1"/>
  <c r="AV23" i="1" s="1"/>
  <c r="BG23" i="1"/>
  <c r="AH36" i="1"/>
  <c r="R144" i="1" s="1"/>
  <c r="AX39" i="1"/>
  <c r="AW39" i="1" s="1"/>
  <c r="AV39" i="1" s="1"/>
  <c r="AX24" i="1"/>
  <c r="AW24" i="1" s="1"/>
  <c r="AV24" i="1" s="1"/>
  <c r="BB48" i="1"/>
  <c r="AZ48" i="1" s="1"/>
  <c r="AX48" i="1" s="1"/>
  <c r="AW48" i="1" s="1"/>
  <c r="AV48" i="1" s="1"/>
  <c r="BG48" i="1"/>
  <c r="Z32" i="1"/>
  <c r="J140" i="1" s="1"/>
  <c r="Z35" i="1"/>
  <c r="J143" i="1" s="1"/>
  <c r="AX44" i="1"/>
  <c r="AW44" i="1" s="1"/>
  <c r="AV44" i="1" s="1"/>
  <c r="Z44" i="1"/>
  <c r="J152" i="1" s="1"/>
  <c r="AX41" i="1"/>
  <c r="AW41" i="1" s="1"/>
  <c r="AV41" i="1" s="1"/>
  <c r="Z41" i="1"/>
  <c r="J149" i="1" s="1"/>
  <c r="AD33" i="1"/>
  <c r="N141" i="1" s="1"/>
  <c r="AH39" i="1"/>
  <c r="R147" i="1" s="1"/>
  <c r="AH48" i="1"/>
  <c r="R156" i="1" s="1"/>
  <c r="AH18" i="1" l="1"/>
  <c r="R126" i="1" s="1"/>
  <c r="AD25" i="1"/>
  <c r="N133" i="1" s="1"/>
  <c r="AD41" i="1"/>
  <c r="N149" i="1" s="1"/>
  <c r="AD31" i="1"/>
  <c r="N139" i="1" s="1"/>
  <c r="AD48" i="1"/>
  <c r="N156" i="1" s="1"/>
  <c r="AD23" i="1"/>
  <c r="N131" i="1" s="1"/>
  <c r="AD35" i="1"/>
  <c r="N143" i="1" s="1"/>
  <c r="BB20" i="1"/>
  <c r="AZ20" i="1" s="1"/>
  <c r="BG20" i="1"/>
  <c r="BB19" i="1"/>
  <c r="AZ19" i="1" s="1"/>
  <c r="AX19" i="1" s="1"/>
  <c r="AW19" i="1" s="1"/>
  <c r="AV19" i="1" s="1"/>
  <c r="V19" i="1" s="1"/>
  <c r="BG19" i="1"/>
  <c r="BB18" i="1"/>
  <c r="AZ18" i="1" s="1"/>
  <c r="BG18" i="1"/>
  <c r="BB21" i="1"/>
  <c r="AZ21" i="1" s="1"/>
  <c r="AX21" i="1" s="1"/>
  <c r="AW21" i="1" s="1"/>
  <c r="AV21" i="1" s="1"/>
  <c r="V21" i="1" s="1"/>
  <c r="BG21" i="1"/>
  <c r="AD24" i="1"/>
  <c r="N132" i="1" s="1"/>
  <c r="AD32" i="1"/>
  <c r="N140" i="1" s="1"/>
  <c r="AD40" i="1"/>
  <c r="N148" i="1" s="1"/>
  <c r="AD44" i="1"/>
  <c r="N152" i="1" s="1"/>
  <c r="AX20" i="1"/>
  <c r="AW20" i="1" s="1"/>
  <c r="AV20" i="1" s="1"/>
  <c r="V20" i="1" s="1"/>
  <c r="AX18" i="1"/>
  <c r="AW18" i="1" s="1"/>
  <c r="AV18" i="1" s="1"/>
  <c r="V18" i="1" s="1"/>
  <c r="AD30" i="1"/>
  <c r="N138" i="1" s="1"/>
  <c r="BB17" i="1"/>
  <c r="AZ17" i="1" s="1"/>
  <c r="AX17" i="1" s="1"/>
  <c r="AW17" i="1" s="1"/>
  <c r="AV17" i="1" s="1"/>
  <c r="V17" i="1" s="1"/>
  <c r="F125" i="1" s="1"/>
  <c r="BG17" i="1"/>
  <c r="AD46" i="1"/>
  <c r="N154" i="1" s="1"/>
  <c r="AD29" i="1"/>
  <c r="N137" i="1" s="1"/>
  <c r="BF22" i="1"/>
  <c r="AD36" i="1"/>
  <c r="N144" i="1" s="1"/>
  <c r="AD39" i="1"/>
  <c r="N147" i="1" s="1"/>
  <c r="AD26" i="1"/>
  <c r="N134" i="1" s="1"/>
  <c r="AD45" i="1"/>
  <c r="N153" i="1" s="1"/>
  <c r="AD43" i="1"/>
  <c r="N151" i="1" s="1"/>
  <c r="AD42" i="1"/>
  <c r="N150" i="1" s="1"/>
  <c r="AD27" i="1"/>
  <c r="N135" i="1" s="1"/>
  <c r="AD47" i="1"/>
  <c r="N155" i="1" s="1"/>
  <c r="AG19" i="1"/>
  <c r="AH22" i="1" s="1"/>
  <c r="R130" i="1" s="1"/>
  <c r="Y19" i="1" l="1"/>
  <c r="W19" i="1"/>
  <c r="W18" i="1"/>
  <c r="Y18" i="1"/>
  <c r="Y20" i="1"/>
  <c r="W20" i="1"/>
  <c r="AH21" i="1"/>
  <c r="R129" i="1" s="1"/>
  <c r="BB22" i="1"/>
  <c r="AZ22" i="1" s="1"/>
  <c r="AX22" i="1" s="1"/>
  <c r="AW22" i="1" s="1"/>
  <c r="AV22" i="1" s="1"/>
  <c r="V22" i="1" s="1"/>
  <c r="BG22" i="1"/>
  <c r="W21" i="1"/>
  <c r="Y21" i="1"/>
  <c r="W17" i="1"/>
  <c r="G125" i="1" s="1"/>
  <c r="Y17" i="1"/>
  <c r="I125" i="1" s="1"/>
  <c r="AH19" i="1"/>
  <c r="R127" i="1" s="1"/>
  <c r="AH17" i="1"/>
  <c r="R125" i="1" s="1"/>
  <c r="AH20" i="1"/>
  <c r="R128" i="1" s="1"/>
  <c r="Z20" i="1" l="1"/>
  <c r="J128" i="1" s="1"/>
  <c r="W22" i="1"/>
  <c r="Y22" i="1"/>
  <c r="B92" i="1"/>
  <c r="B127" i="1" s="1"/>
  <c r="AC19" i="1"/>
  <c r="Z21" i="1"/>
  <c r="J129" i="1" s="1"/>
  <c r="Z17" i="1"/>
  <c r="J125" i="1" s="1"/>
  <c r="AC21" i="1"/>
  <c r="B94" i="1"/>
  <c r="B129" i="1" s="1"/>
  <c r="Z18" i="1"/>
  <c r="J126" i="1" s="1"/>
  <c r="Z19" i="1"/>
  <c r="J127" i="1" s="1"/>
  <c r="AC17" i="1"/>
  <c r="M125" i="1" s="1"/>
  <c r="B90" i="1"/>
  <c r="B125" i="1" s="1"/>
  <c r="X17" i="1"/>
  <c r="H125" i="1" s="1"/>
  <c r="B93" i="1"/>
  <c r="B128" i="1" s="1"/>
  <c r="AC20" i="1"/>
  <c r="B91" i="1"/>
  <c r="B126" i="1" s="1"/>
  <c r="AC18" i="1"/>
  <c r="AD20" i="1" l="1"/>
  <c r="N128" i="1" s="1"/>
  <c r="AD17" i="1"/>
  <c r="N125" i="1" s="1"/>
  <c r="B95" i="1"/>
  <c r="B130" i="1" s="1"/>
  <c r="AC22" i="1"/>
  <c r="X22" i="1"/>
  <c r="H130" i="1" s="1"/>
  <c r="X18" i="1"/>
  <c r="H126" i="1" s="1"/>
  <c r="X20" i="1"/>
  <c r="H128" i="1" s="1"/>
  <c r="X21" i="1"/>
  <c r="H129" i="1" s="1"/>
  <c r="X19" i="1"/>
  <c r="H127" i="1" s="1"/>
  <c r="Z22" i="1"/>
  <c r="J130" i="1" s="1"/>
  <c r="AD22" i="1" l="1"/>
  <c r="N130" i="1" s="1"/>
  <c r="AD21" i="1"/>
  <c r="N129" i="1" s="1"/>
  <c r="AD19" i="1"/>
  <c r="N127" i="1" s="1"/>
  <c r="AD18" i="1"/>
  <c r="N1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Garland Dahlke</author>
    <author>Dahlke, Garland R [EXTAG]</author>
    <author>Garland RJ Dahlke</author>
  </authors>
  <commentList>
    <comment ref="B10" authorId="0" shapeId="0" xr:uid="{D91DD35D-7993-4A49-BEC7-7091321A45ED}">
      <text>
        <r>
          <rPr>
            <sz val="8"/>
            <color indexed="81"/>
            <rFont val="Tahoma"/>
            <family val="2"/>
          </rPr>
          <t>1 = finishing rations
2 =growing rations or gestation rations
High energy rations, as used with finishing cattle, will reduce NDF  digestibility.  To about 70% of normal if pH drops to 5.8 and to near 40% when subacute acidosis pH is reached.  The indication of a "1" or high energy will reduce NDF digestibility by 50% in this model.</t>
        </r>
      </text>
    </comment>
    <comment ref="B11" authorId="0" shapeId="0" xr:uid="{48EE6802-F776-4FB3-B9B1-5C46C9FC5263}">
      <text>
        <r>
          <rPr>
            <sz val="8"/>
            <color indexed="81"/>
            <rFont val="Tahoma"/>
            <family val="2"/>
          </rPr>
          <t xml:space="preserve">Generally the protein in silage will always limit growth.  If you are interested in comparing varieties and setting the crude protein to a similar value across varieties set the urea balance to "1" .  The cost of urea to balance protein will also factor in to give a little truer estimate of what to expect from using the selected variety.
If you are interested in just the feed value of the silage for comparison set to "2".
</t>
        </r>
      </text>
    </comment>
    <comment ref="S14" authorId="1" shapeId="0" xr:uid="{4951CCDE-F8E1-4F25-9A19-415784024AB6}">
      <text>
        <r>
          <rPr>
            <b/>
            <sz val="8"/>
            <color indexed="81"/>
            <rFont val="Tahoma"/>
            <family val="2"/>
          </rPr>
          <t>Use this only if the digestibility data is not provided.</t>
        </r>
        <r>
          <rPr>
            <sz val="9"/>
            <color indexed="81"/>
            <rFont val="Tahoma"/>
            <family val="2"/>
          </rPr>
          <t xml:space="preserve">
</t>
        </r>
      </text>
    </comment>
    <comment ref="T14" authorId="1" shapeId="0" xr:uid="{0F7E757A-B1B5-47C4-868F-2BE4F154616C}">
      <text>
        <r>
          <rPr>
            <b/>
            <sz val="8"/>
            <color indexed="81"/>
            <rFont val="Tahoma"/>
            <family val="2"/>
          </rPr>
          <t>Use this only if the digestibility data is not provided.</t>
        </r>
        <r>
          <rPr>
            <sz val="9"/>
            <color indexed="81"/>
            <rFont val="Tahoma"/>
            <family val="2"/>
          </rPr>
          <t xml:space="preserve">
</t>
        </r>
      </text>
    </comment>
    <comment ref="E15" authorId="0" shapeId="0" xr:uid="{48351CC3-EA04-4D3C-BC44-37A9726F0A2E}">
      <text>
        <r>
          <rPr>
            <b/>
            <sz val="8"/>
            <color indexed="81"/>
            <rFont val="Tahoma"/>
            <family val="2"/>
          </rPr>
          <t>The average grain yield per acre can be indicated here.</t>
        </r>
        <r>
          <rPr>
            <sz val="8"/>
            <color indexed="81"/>
            <rFont val="Tahoma"/>
            <family val="2"/>
          </rPr>
          <t xml:space="preserve">
</t>
        </r>
      </text>
    </comment>
    <comment ref="F15" authorId="0" shapeId="0" xr:uid="{4391AF71-F697-4624-9770-426AB5E9E0B9}">
      <text>
        <r>
          <rPr>
            <b/>
            <sz val="8"/>
            <color indexed="81"/>
            <rFont val="Tahoma"/>
            <family val="2"/>
          </rPr>
          <t>Indicate the harvest yield in average tons per acre on a wet basis</t>
        </r>
        <r>
          <rPr>
            <sz val="8"/>
            <color indexed="81"/>
            <rFont val="Tahoma"/>
            <family val="2"/>
          </rPr>
          <t xml:space="preserve">
</t>
        </r>
      </text>
    </comment>
    <comment ref="G15" authorId="0" shapeId="0" xr:uid="{3684DB44-15C2-4F69-B986-33591B645ABD}">
      <text>
        <r>
          <rPr>
            <b/>
            <sz val="8"/>
            <color indexed="81"/>
            <rFont val="Tahoma"/>
            <family val="2"/>
          </rPr>
          <t>Indicate the production cost per acre for the given variety.</t>
        </r>
        <r>
          <rPr>
            <sz val="8"/>
            <color indexed="81"/>
            <rFont val="Tahoma"/>
            <family val="2"/>
          </rPr>
          <t xml:space="preserve">
</t>
        </r>
      </text>
    </comment>
    <comment ref="H15" authorId="0" shapeId="0" xr:uid="{CC53F351-2C7F-4D85-99D9-0E17330DC117}">
      <text>
        <r>
          <rPr>
            <b/>
            <sz val="8"/>
            <color indexed="81"/>
            <rFont val="Tahoma"/>
            <family val="2"/>
          </rPr>
          <t xml:space="preserve">Indicate the percent dry matter for the feed / forage harvested.
</t>
        </r>
        <r>
          <rPr>
            <sz val="8"/>
            <color indexed="81"/>
            <rFont val="Tahoma"/>
            <family val="2"/>
          </rPr>
          <t xml:space="preserve">Note that oven dried samples will disperse most of these volatile components and thus much of this fraction will be erroneously calculated as water weight.
</t>
        </r>
      </text>
    </comment>
    <comment ref="I15" authorId="0" shapeId="0" xr:uid="{63295EC1-C1EF-456B-B46B-808AF556F0B5}">
      <text>
        <r>
          <rPr>
            <b/>
            <sz val="8"/>
            <color indexed="81"/>
            <rFont val="Tahoma"/>
            <family val="2"/>
          </rPr>
          <t>Indicate the total percent crude protein of the feed on a 100% dry basis</t>
        </r>
        <r>
          <rPr>
            <sz val="8"/>
            <color indexed="81"/>
            <rFont val="Tahoma"/>
            <family val="2"/>
          </rPr>
          <t xml:space="preserve">
</t>
        </r>
      </text>
    </comment>
    <comment ref="J15" authorId="0" shapeId="0" xr:uid="{497937D4-CB73-4D3A-83FE-D854571FE29A}">
      <text>
        <r>
          <rPr>
            <b/>
            <sz val="8"/>
            <color indexed="81"/>
            <rFont val="Tahoma"/>
            <family val="2"/>
          </rPr>
          <t>Indicate the percent neutral detergent fiber of the feed on a 100% dry basis</t>
        </r>
        <r>
          <rPr>
            <sz val="8"/>
            <color indexed="81"/>
            <rFont val="Tahoma"/>
            <family val="2"/>
          </rPr>
          <t xml:space="preserve">
Use the aNDFom value when provided.</t>
        </r>
      </text>
    </comment>
    <comment ref="K15" authorId="0" shapeId="0" xr:uid="{788E1659-67D4-4389-8CCD-1EAE9D390A6A}">
      <text>
        <r>
          <rPr>
            <b/>
            <sz val="8"/>
            <color indexed="81"/>
            <rFont val="Tahoma"/>
            <family val="2"/>
          </rPr>
          <t>Indicate the percent fat (ether extract) of the feed on a 100% dry basis</t>
        </r>
        <r>
          <rPr>
            <sz val="8"/>
            <color indexed="81"/>
            <rFont val="Tahoma"/>
            <family val="2"/>
          </rPr>
          <t xml:space="preserve">
</t>
        </r>
      </text>
    </comment>
    <comment ref="L15" authorId="0" shapeId="0" xr:uid="{FFA982CD-7434-451B-946B-EDBCA67719D3}">
      <text>
        <r>
          <rPr>
            <b/>
            <sz val="8"/>
            <color indexed="81"/>
            <rFont val="Tahoma"/>
            <family val="2"/>
          </rPr>
          <t>Indicate the percent ash/mineral of the feed on a 100% dry basis</t>
        </r>
        <r>
          <rPr>
            <sz val="8"/>
            <color indexed="81"/>
            <rFont val="Tahoma"/>
            <family val="2"/>
          </rPr>
          <t xml:space="preserve">
</t>
        </r>
      </text>
    </comment>
    <comment ref="M15" authorId="0" shapeId="0" xr:uid="{DA8B11E4-96EA-4211-955E-691CCDABD7ED}">
      <text>
        <r>
          <rPr>
            <b/>
            <sz val="8"/>
            <color indexed="81"/>
            <rFont val="Tahoma"/>
            <family val="2"/>
          </rPr>
          <t>Indicate the percent nonfiber carbohydrate of the feed on a 100% dry basis</t>
        </r>
        <r>
          <rPr>
            <sz val="8"/>
            <color indexed="81"/>
            <rFont val="Tahoma"/>
            <family val="2"/>
          </rPr>
          <t xml:space="preserve">
This value includes starch as well as sugars and other carbohydrate derivitives.</t>
        </r>
      </text>
    </comment>
    <comment ref="N15" authorId="0" shapeId="0" xr:uid="{41905532-D004-412E-8389-974BFADBD7BA}">
      <text>
        <r>
          <rPr>
            <b/>
            <sz val="8"/>
            <color indexed="81"/>
            <rFont val="Tahoma"/>
            <family val="2"/>
          </rPr>
          <t>Indicate the percent of volatile components (volatile fatty acids, alcohols, etc) that are not included in the NFC value.</t>
        </r>
        <r>
          <rPr>
            <sz val="8"/>
            <color indexed="81"/>
            <rFont val="Tahoma"/>
            <family val="2"/>
          </rPr>
          <t xml:space="preserve">
This value is especially critical in fermented samples.
Note that oven dried samples will disperse most of these volatile components and thus much of this fraction will be erroneously calculated as water weight.</t>
        </r>
      </text>
    </comment>
    <comment ref="O15" authorId="0" shapeId="0" xr:uid="{E706359D-1260-4776-BD36-52A54FD5A2BD}">
      <text>
        <r>
          <rPr>
            <b/>
            <sz val="8"/>
            <color indexed="81"/>
            <rFont val="Tahoma"/>
            <family val="2"/>
          </rPr>
          <t>Indicate the percent NDF of the feed that is digestible on a 100% dry basis - this value can be estimated by many forage testing labs.  
Total tract NDF digestibility (TTNDFd) digestion is appropriate if available.  Otherwise a 30 hour NDF digestibility is appropriate (NDFd30).</t>
        </r>
        <r>
          <rPr>
            <sz val="8"/>
            <color indexed="81"/>
            <rFont val="Tahoma"/>
            <family val="2"/>
          </rPr>
          <t xml:space="preserve">
</t>
        </r>
      </text>
    </comment>
    <comment ref="P15" authorId="0" shapeId="0" xr:uid="{7D7608CA-3E8A-4E70-A333-08CD7BE3C47D}">
      <text>
        <r>
          <rPr>
            <b/>
            <sz val="8"/>
            <color indexed="81"/>
            <rFont val="Tahoma"/>
            <family val="2"/>
          </rPr>
          <t xml:space="preserve">Indicate the percent undigestible NDF in a 240 hour period (uNDF240) on a dry basis here. 
</t>
        </r>
      </text>
    </comment>
    <comment ref="Q15" authorId="0" shapeId="0" xr:uid="{C4D9A5D2-597B-4F60-8070-686AC38EC740}">
      <text>
        <r>
          <rPr>
            <b/>
            <sz val="8"/>
            <color indexed="81"/>
            <rFont val="Tahoma"/>
            <family val="2"/>
          </rPr>
          <t>Indicate the percent starch in the sample here on a 100% dry basis.</t>
        </r>
        <r>
          <rPr>
            <sz val="8"/>
            <color indexed="81"/>
            <rFont val="Tahoma"/>
            <family val="2"/>
          </rPr>
          <t xml:space="preserve">
</t>
        </r>
      </text>
    </comment>
    <comment ref="R15" authorId="0" shapeId="0" xr:uid="{68079F08-0969-42BC-9382-4CD97907F14A}">
      <text>
        <r>
          <rPr>
            <b/>
            <sz val="8"/>
            <color indexed="81"/>
            <rFont val="Tahoma"/>
            <family val="2"/>
          </rPr>
          <t>Provide the percent starch digestibility over a 16 hour period here.</t>
        </r>
        <r>
          <rPr>
            <sz val="8"/>
            <color indexed="81"/>
            <rFont val="Tahoma"/>
            <family val="2"/>
          </rPr>
          <t xml:space="preserve">
The 16 hour digestibility value is used to account for a relatively longer retension time in the rumen in beef cattle as compared to lactating dairy cows.</t>
        </r>
      </text>
    </comment>
    <comment ref="S15" authorId="0" shapeId="0" xr:uid="{D66A2AB3-337A-4F70-82F0-C7825EFDE8DF}">
      <text>
        <r>
          <rPr>
            <b/>
            <sz val="8"/>
            <color indexed="81"/>
            <rFont val="Tahoma"/>
            <family val="2"/>
          </rPr>
          <t xml:space="preserve">A lab calculated Net Energy-maintence value can be provided here.
Be sure to indicate this as Mega calories per pound not per cwt (100 pounds)
</t>
        </r>
        <r>
          <rPr>
            <sz val="8"/>
            <color indexed="81"/>
            <rFont val="Tahoma"/>
            <family val="2"/>
          </rPr>
          <t xml:space="preserve">
</t>
        </r>
      </text>
    </comment>
    <comment ref="T15" authorId="0" shapeId="0" xr:uid="{8B536409-72C6-4F84-BD72-A16CEAC23034}">
      <text>
        <r>
          <rPr>
            <b/>
            <sz val="8"/>
            <color indexed="81"/>
            <rFont val="Tahoma"/>
            <family val="2"/>
          </rPr>
          <t xml:space="preserve">A lab calculated Net Energy-gain value can be provided here.
Be sure to indicate this as Mega calories per pound not per cwt (100 pounds)
</t>
        </r>
        <r>
          <rPr>
            <sz val="8"/>
            <color indexed="81"/>
            <rFont val="Tahoma"/>
            <family val="2"/>
          </rPr>
          <t xml:space="preserve">
</t>
        </r>
      </text>
    </comment>
    <comment ref="U15" authorId="0" shapeId="0" xr:uid="{E3AE559B-99BB-4FB4-891D-EEA311816360}">
      <text>
        <r>
          <rPr>
            <b/>
            <sz val="8"/>
            <color indexed="81"/>
            <rFont val="Tahoma"/>
            <family val="2"/>
          </rPr>
          <t>Daily dry matter intake of the silage for the reference 900 pound steer using the NRC derived feed intake equation.</t>
        </r>
        <r>
          <rPr>
            <sz val="8"/>
            <color indexed="81"/>
            <rFont val="Tahoma"/>
            <family val="2"/>
          </rPr>
          <t xml:space="preserve">
</t>
        </r>
      </text>
    </comment>
    <comment ref="V15" authorId="0" shapeId="0" xr:uid="{7451660D-45E3-4079-B9EF-03D1782F8D7E}">
      <text>
        <r>
          <rPr>
            <b/>
            <sz val="8"/>
            <color indexed="81"/>
            <rFont val="Tahoma"/>
            <family val="2"/>
          </rPr>
          <t>Projected average daily empty body weight gain from silage for the 900 lb reference steer consuming the given silage.</t>
        </r>
        <r>
          <rPr>
            <sz val="8"/>
            <color indexed="81"/>
            <rFont val="Tahoma"/>
            <family val="2"/>
          </rPr>
          <t xml:space="preserve">
</t>
        </r>
      </text>
    </comment>
    <comment ref="W15" authorId="0" shapeId="0" xr:uid="{0B8AB5D9-DDC0-4879-8B39-9A17EFFA29D0}">
      <text>
        <r>
          <rPr>
            <b/>
            <sz val="8"/>
            <color indexed="81"/>
            <rFont val="Tahoma"/>
            <family val="2"/>
          </rPr>
          <t xml:space="preserve">The projected quantity of beef produced per acre with the given silage variety.
</t>
        </r>
        <r>
          <rPr>
            <sz val="8"/>
            <color indexed="81"/>
            <rFont val="Tahoma"/>
            <family val="2"/>
          </rPr>
          <t xml:space="preserve">
Both silage quality and quantity are presented in this value.</t>
        </r>
      </text>
    </comment>
    <comment ref="Y15" authorId="2" shapeId="0" xr:uid="{9F60C18B-B6C1-455D-A856-5419EA0C6BA8}">
      <text>
        <r>
          <rPr>
            <b/>
            <sz val="8"/>
            <color indexed="81"/>
            <rFont val="Tahoma"/>
            <family val="2"/>
          </rPr>
          <t>Beef produced per ton of dry matter of the given silage.</t>
        </r>
        <r>
          <rPr>
            <sz val="8"/>
            <color indexed="81"/>
            <rFont val="Tahoma"/>
            <family val="2"/>
          </rPr>
          <t xml:space="preserve">
Silage quality, not quantity, is highlighted by this output.</t>
        </r>
      </text>
    </comment>
    <comment ref="AA15" authorId="0" shapeId="0" xr:uid="{E111D0F1-422A-4DB2-966F-7D47290053CF}">
      <text>
        <r>
          <rPr>
            <b/>
            <sz val="8"/>
            <color indexed="81"/>
            <rFont val="Tahoma"/>
            <family val="2"/>
          </rPr>
          <t>Production Cost per ton of feed as-fed</t>
        </r>
        <r>
          <rPr>
            <sz val="8"/>
            <color indexed="81"/>
            <rFont val="Tahoma"/>
            <family val="2"/>
          </rPr>
          <t xml:space="preserve">
</t>
        </r>
      </text>
    </comment>
    <comment ref="AB15" authorId="0" shapeId="0" xr:uid="{49172D80-9F1B-44D2-9F16-FB9DCD3EBC19}">
      <text>
        <r>
          <rPr>
            <b/>
            <sz val="8"/>
            <color indexed="81"/>
            <rFont val="Tahoma"/>
            <family val="2"/>
          </rPr>
          <t>Production cost per ton of dry matter</t>
        </r>
        <r>
          <rPr>
            <sz val="8"/>
            <color indexed="81"/>
            <rFont val="Tahoma"/>
            <family val="2"/>
          </rPr>
          <t xml:space="preserve">
</t>
        </r>
      </text>
    </comment>
    <comment ref="AC15" authorId="0" shapeId="0" xr:uid="{6A59E399-E987-4399-9D58-E0A6C2A180EB}">
      <text>
        <r>
          <rPr>
            <b/>
            <sz val="8"/>
            <color indexed="81"/>
            <rFont val="Tahoma"/>
            <family val="2"/>
          </rPr>
          <t>The cost of producing a pound of beef using the given silage variety</t>
        </r>
        <r>
          <rPr>
            <sz val="8"/>
            <color indexed="81"/>
            <rFont val="Tahoma"/>
            <family val="2"/>
          </rPr>
          <t xml:space="preserve">
</t>
        </r>
      </text>
    </comment>
    <comment ref="AE15" authorId="2" shapeId="0" xr:uid="{A18B78FA-9C6B-4171-BFDF-1A0D63F65741}">
      <text>
        <r>
          <rPr>
            <b/>
            <sz val="8"/>
            <color indexed="81"/>
            <rFont val="Tahoma"/>
            <family val="2"/>
          </rPr>
          <t xml:space="preserve">Calculated NE g of silage in Mcals per pound dry matter
</t>
        </r>
        <r>
          <rPr>
            <sz val="8"/>
            <color indexed="81"/>
            <rFont val="Tahoma"/>
            <family val="2"/>
          </rPr>
          <t xml:space="preserve">
</t>
        </r>
      </text>
    </comment>
    <comment ref="AF15" authorId="2" shapeId="0" xr:uid="{9104B939-233A-4A47-8014-602D868247F0}">
      <text>
        <r>
          <rPr>
            <b/>
            <sz val="8"/>
            <color indexed="81"/>
            <rFont val="Tahoma"/>
            <family val="2"/>
          </rPr>
          <t>Mcals of NE g harvested per acre</t>
        </r>
        <r>
          <rPr>
            <sz val="8"/>
            <color indexed="81"/>
            <rFont val="Tahoma"/>
            <family val="2"/>
          </rPr>
          <t xml:space="preserve">
</t>
        </r>
      </text>
    </comment>
    <comment ref="AG15" authorId="2" shapeId="0" xr:uid="{2FE86F6B-B14A-46B8-9E1D-4B7FE5272631}">
      <text>
        <r>
          <rPr>
            <b/>
            <sz val="8"/>
            <color indexed="81"/>
            <rFont val="Tahoma"/>
            <family val="2"/>
          </rPr>
          <t>Cost per unit NE g harvested per acre</t>
        </r>
        <r>
          <rPr>
            <sz val="8"/>
            <color indexed="81"/>
            <rFont val="Tahoma"/>
            <family val="2"/>
          </rPr>
          <t xml:space="preserve">
</t>
        </r>
      </text>
    </comment>
  </commentList>
</comments>
</file>

<file path=xl/sharedStrings.xml><?xml version="1.0" encoding="utf-8"?>
<sst xmlns="http://schemas.openxmlformats.org/spreadsheetml/2006/main" count="154" uniqueCount="95">
  <si>
    <t>References</t>
  </si>
  <si>
    <t>Notes</t>
  </si>
  <si>
    <t xml:space="preserve">Grant R., and D. Mertens.  Influence of Buffer pH and Raw Corn Starch Additions in In Vitro Fiber Digestion Kinetics.  </t>
  </si>
  <si>
    <t>USDA Agr. Research Service US Dairy Forage Research Center.</t>
  </si>
  <si>
    <t>Corn Silage to Beef</t>
  </si>
  <si>
    <t>Krajcarski. H, et al.  2002. Effect of Subacute Ruminal Acidosis on In Situ Fiber digestion in Lactating Dairy Cows. J. Dairy Sci 85:570</t>
  </si>
  <si>
    <t>Version-2</t>
  </si>
  <si>
    <t>National Academies of Sciences, Engineering, and Medicine, 2016 Nutritional Requirements of Beef Cattle</t>
  </si>
  <si>
    <t>*900 lb steer is the Reference animal for requirements</t>
  </si>
  <si>
    <t>High Energy Ration</t>
  </si>
  <si>
    <t>**</t>
  </si>
  <si>
    <t>Provide NE m and NE g values directly or allow program to calculate these by providing the digestibility data.</t>
  </si>
  <si>
    <t>pH adj.</t>
  </si>
  <si>
    <t xml:space="preserve">Urea Balance </t>
  </si>
  <si>
    <r>
      <t xml:space="preserve">% </t>
    </r>
    <r>
      <rPr>
        <u/>
        <sz val="11"/>
        <color indexed="12"/>
        <rFont val="Calibri"/>
        <family val="2"/>
      </rPr>
      <t>NDFd</t>
    </r>
    <r>
      <rPr>
        <sz val="11"/>
        <color indexed="12"/>
        <rFont val="Calibri"/>
        <family val="2"/>
      </rPr>
      <t xml:space="preserve"> </t>
    </r>
    <r>
      <rPr>
        <b/>
        <sz val="11"/>
        <color indexed="12"/>
        <rFont val="Calibri"/>
        <family val="2"/>
      </rPr>
      <t>&amp;</t>
    </r>
    <r>
      <rPr>
        <sz val="11"/>
        <color indexed="12"/>
        <rFont val="Calibri"/>
        <family val="2"/>
      </rPr>
      <t xml:space="preserve"> % </t>
    </r>
    <r>
      <rPr>
        <u/>
        <sz val="11"/>
        <color indexed="12"/>
        <rFont val="Calibri"/>
        <family val="2"/>
      </rPr>
      <t>uNDF240</t>
    </r>
    <r>
      <rPr>
        <sz val="11"/>
        <color indexed="12"/>
        <rFont val="Calibri"/>
        <family val="2"/>
      </rPr>
      <t xml:space="preserve">  should be provided to calculate energy values if NE m and NE g are not entered directly</t>
    </r>
  </si>
  <si>
    <t>Field Data</t>
  </si>
  <si>
    <t>remove example data below and provide your data</t>
  </si>
  <si>
    <t>Digestibility Data</t>
  </si>
  <si>
    <t>note</t>
  </si>
  <si>
    <t>Seed</t>
  </si>
  <si>
    <t xml:space="preserve">Bu. / </t>
  </si>
  <si>
    <t>Tons /</t>
  </si>
  <si>
    <t>Cost /</t>
  </si>
  <si>
    <t>%</t>
  </si>
  <si>
    <t>% Cr.Pro.</t>
  </si>
  <si>
    <t xml:space="preserve">% </t>
  </si>
  <si>
    <t>16 Hr.</t>
  </si>
  <si>
    <t>Mcal / lb</t>
  </si>
  <si>
    <t>Daily DM</t>
  </si>
  <si>
    <t>Silage</t>
  </si>
  <si>
    <t>Beef</t>
  </si>
  <si>
    <t>Beef per Ton DM</t>
  </si>
  <si>
    <t>$ / ton</t>
  </si>
  <si>
    <t>$ / lb</t>
  </si>
  <si>
    <t>NE g</t>
  </si>
  <si>
    <t>$ / Mcal</t>
  </si>
  <si>
    <t>calc DMd</t>
  </si>
  <si>
    <t>NFC</t>
  </si>
  <si>
    <t>ME</t>
  </si>
  <si>
    <t>Ne m</t>
  </si>
  <si>
    <t>default</t>
  </si>
  <si>
    <t>DMI</t>
  </si>
  <si>
    <t>Total</t>
  </si>
  <si>
    <t>fermentable</t>
  </si>
  <si>
    <t>urea</t>
  </si>
  <si>
    <t>Brand</t>
  </si>
  <si>
    <t>Variety</t>
  </si>
  <si>
    <t>Field</t>
  </si>
  <si>
    <t>Acre</t>
  </si>
  <si>
    <t>DM</t>
  </si>
  <si>
    <t>% NDF</t>
  </si>
  <si>
    <t>% Fat</t>
  </si>
  <si>
    <t>% Ash</t>
  </si>
  <si>
    <t>Volatiles</t>
  </si>
  <si>
    <t>NDFd</t>
  </si>
  <si>
    <t>uNDF240</t>
  </si>
  <si>
    <t>Starch</t>
  </si>
  <si>
    <t>Starch Dig.</t>
  </si>
  <si>
    <t>NE m</t>
  </si>
  <si>
    <t>Intake</t>
  </si>
  <si>
    <t>ADG</t>
  </si>
  <si>
    <t>per Acre</t>
  </si>
  <si>
    <t>Rank</t>
  </si>
  <si>
    <t>Ton DM</t>
  </si>
  <si>
    <t>Wet</t>
  </si>
  <si>
    <t>per acre</t>
  </si>
  <si>
    <t>Calculated</t>
  </si>
  <si>
    <t>m cp</t>
  </si>
  <si>
    <t>NCR</t>
  </si>
  <si>
    <t>NDF</t>
  </si>
  <si>
    <t>ne m</t>
  </si>
  <si>
    <t>ne g</t>
  </si>
  <si>
    <t>DM / acre</t>
  </si>
  <si>
    <t>Gain E</t>
  </si>
  <si>
    <t>Gain P</t>
  </si>
  <si>
    <t>Net MP</t>
  </si>
  <si>
    <t>MP</t>
  </si>
  <si>
    <t>Feed</t>
  </si>
  <si>
    <t>Microbe</t>
  </si>
  <si>
    <t>RDP</t>
  </si>
  <si>
    <t>NFC_NDF</t>
  </si>
  <si>
    <t>NDF D</t>
  </si>
  <si>
    <t>example</t>
  </si>
  <si>
    <t>x1</t>
  </si>
  <si>
    <t>x4</t>
  </si>
  <si>
    <t>x5</t>
  </si>
  <si>
    <t>x2</t>
  </si>
  <si>
    <t>x3</t>
  </si>
  <si>
    <t>Feed Grade Urea $/ton price</t>
  </si>
  <si>
    <t>Notes:</t>
  </si>
  <si>
    <t/>
  </si>
  <si>
    <t xml:space="preserve">  #    = feed does not have enough energy to support weight gain</t>
  </si>
  <si>
    <t>page 1</t>
  </si>
  <si>
    <t>Appendix L of BRaNDS</t>
  </si>
  <si>
    <r>
      <rPr>
        <b/>
        <sz val="10"/>
        <color rgb="FFC00000"/>
        <rFont val="Arial"/>
        <family val="2"/>
      </rPr>
      <t>1</t>
    </r>
    <r>
      <rPr>
        <sz val="11"/>
        <color theme="1"/>
        <rFont val="Calibri"/>
        <family val="2"/>
        <scheme val="minor"/>
      </rPr>
      <t xml:space="preserve">=yes, </t>
    </r>
    <r>
      <rPr>
        <b/>
        <sz val="10"/>
        <color rgb="FFC00000"/>
        <rFont val="Arial"/>
        <family val="2"/>
      </rPr>
      <t>2</t>
    </r>
    <r>
      <rPr>
        <sz val="11"/>
        <color theme="1"/>
        <rFont val="Calibri"/>
        <family val="2"/>
        <scheme val="minor"/>
      </rPr>
      <t>=no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</si>
</sst>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00"/>
    <numFmt numFmtId="166" formatCode="&quot;$&quot;#,##0.0"/>
  </numFmts>
  <fonts count="37"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color theme="0"/>
      <name val="Arial"/>
      <family val="2"/>
    </font>
    <font>
      <b/>
      <sz val="26"/>
      <color theme="1"/>
      <name val="Calibri"/>
      <family val="2"/>
      <scheme val="minor"/>
    </font>
    <font>
      <i/>
      <sz val="10"/>
      <color rgb="FFC00000"/>
      <name val="Arial"/>
      <family val="2"/>
    </font>
    <font>
      <b/>
      <sz val="16"/>
      <color indexed="34"/>
      <name val="Calibri"/>
      <family val="2"/>
      <scheme val="minor"/>
    </font>
    <font>
      <sz val="11"/>
      <color rgb="FFFFFF00"/>
      <name val="Calibri"/>
      <family val="2"/>
      <scheme val="minor"/>
    </font>
    <font>
      <sz val="10"/>
      <name val="Arial"/>
      <family val="2"/>
    </font>
    <font>
      <sz val="11"/>
      <color rgb="FF0000FF"/>
      <name val="Calibri"/>
      <family val="2"/>
      <scheme val="minor"/>
    </font>
    <font>
      <sz val="11"/>
      <color rgb="FF0000FF"/>
      <name val="Calibri"/>
      <family val="2"/>
    </font>
    <font>
      <u/>
      <sz val="11"/>
      <color indexed="12"/>
      <name val="Calibri"/>
      <family val="2"/>
    </font>
    <font>
      <sz val="11"/>
      <color indexed="12"/>
      <name val="Calibri"/>
      <family val="2"/>
    </font>
    <font>
      <b/>
      <sz val="11"/>
      <color indexed="12"/>
      <name val="Calibri"/>
      <family val="2"/>
    </font>
    <font>
      <sz val="11"/>
      <color rgb="FFC00000"/>
      <name val="Calibri"/>
      <family val="2"/>
      <scheme val="minor"/>
    </font>
    <font>
      <sz val="11"/>
      <name val="Calibri"/>
      <family val="2"/>
    </font>
    <font>
      <sz val="11"/>
      <color rgb="FFFF0000"/>
      <name val="Calibri"/>
      <family val="2"/>
    </font>
    <font>
      <i/>
      <sz val="11"/>
      <color theme="0"/>
      <name val="Calibri"/>
      <family val="2"/>
      <scheme val="minor"/>
    </font>
    <font>
      <sz val="10"/>
      <color rgb="FFFFFF00"/>
      <name val="Arial"/>
      <family val="2"/>
    </font>
    <font>
      <i/>
      <sz val="10"/>
      <name val="Calibri"/>
      <family val="2"/>
      <scheme val="minor"/>
    </font>
    <font>
      <b/>
      <i/>
      <sz val="11"/>
      <color rgb="FFC00000"/>
      <name val="Calibri"/>
      <family val="2"/>
      <scheme val="minor"/>
    </font>
    <font>
      <sz val="11"/>
      <name val="Calibri"/>
      <family val="2"/>
      <scheme val="minor"/>
    </font>
    <font>
      <b/>
      <sz val="24"/>
      <color theme="1"/>
      <name val="Calibri"/>
      <family val="2"/>
      <scheme val="minor"/>
    </font>
    <font>
      <b/>
      <i/>
      <sz val="11"/>
      <color theme="1"/>
      <name val="Calibri"/>
      <family val="2"/>
      <scheme val="minor"/>
    </font>
    <font>
      <i/>
      <sz val="9"/>
      <color theme="1"/>
      <name val="Calibri"/>
      <family val="2"/>
      <scheme val="minor"/>
    </font>
    <font>
      <i/>
      <sz val="9"/>
      <color rgb="FFFF0000"/>
      <name val="Calibri"/>
      <family val="2"/>
      <scheme val="minor"/>
    </font>
    <font>
      <b/>
      <i/>
      <sz val="11"/>
      <color rgb="FFFF0000"/>
      <name val="Calibri"/>
      <family val="2"/>
      <scheme val="minor"/>
    </font>
    <font>
      <sz val="10"/>
      <color rgb="FFFF0000"/>
      <name val="Arial"/>
      <family val="2"/>
    </font>
    <font>
      <sz val="8"/>
      <color indexed="81"/>
      <name val="Tahoma"/>
      <family val="2"/>
    </font>
    <font>
      <b/>
      <sz val="8"/>
      <color indexed="81"/>
      <name val="Tahoma"/>
      <family val="2"/>
    </font>
    <font>
      <sz val="9"/>
      <color indexed="81"/>
      <name val="Tahoma"/>
      <family val="2"/>
    </font>
    <font>
      <i/>
      <sz val="11"/>
      <color rgb="FFC00000"/>
      <name val="Calibri"/>
      <family val="2"/>
      <scheme val="minor"/>
    </font>
    <font>
      <i/>
      <sz val="11"/>
      <color rgb="FF0000FF"/>
      <name val="Calibri"/>
      <family val="2"/>
      <scheme val="minor"/>
    </font>
    <font>
      <b/>
      <sz val="10"/>
      <color rgb="FFC00000"/>
      <name val="Arial"/>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C00000"/>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rgb="FFFFFFCC"/>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thin">
        <color indexed="64"/>
      </right>
      <top/>
      <bottom/>
      <diagonal/>
    </border>
  </borders>
  <cellStyleXfs count="1">
    <xf numFmtId="0" fontId="0" fillId="0" borderId="0"/>
  </cellStyleXfs>
  <cellXfs count="233">
    <xf numFmtId="0" fontId="0" fillId="0" borderId="0" xfId="0"/>
    <xf numFmtId="0" fontId="0" fillId="2" borderId="0" xfId="0" applyFill="1"/>
    <xf numFmtId="164" fontId="0" fillId="2" borderId="0" xfId="0" applyNumberFormat="1" applyFill="1"/>
    <xf numFmtId="0" fontId="5" fillId="2" borderId="0" xfId="0" applyFont="1" applyFill="1"/>
    <xf numFmtId="0" fontId="5" fillId="3" borderId="0" xfId="0" applyFont="1" applyFill="1"/>
    <xf numFmtId="0" fontId="2" fillId="3" borderId="0" xfId="0" applyFont="1" applyFill="1"/>
    <xf numFmtId="0" fontId="6" fillId="3" borderId="0" xfId="0" applyFont="1" applyFill="1"/>
    <xf numFmtId="0" fontId="7" fillId="2" borderId="0" xfId="0" applyFont="1" applyFill="1"/>
    <xf numFmtId="0" fontId="5" fillId="3" borderId="0" xfId="0" applyFont="1" applyFill="1" applyAlignment="1">
      <alignment vertical="center"/>
    </xf>
    <xf numFmtId="0" fontId="8" fillId="2" borderId="0" xfId="0" applyFont="1" applyFill="1"/>
    <xf numFmtId="0" fontId="5" fillId="3" borderId="0" xfId="0" quotePrefix="1" applyFont="1" applyFill="1"/>
    <xf numFmtId="14" fontId="0" fillId="4" borderId="4" xfId="0" applyNumberFormat="1" applyFill="1" applyBorder="1"/>
    <xf numFmtId="0" fontId="0" fillId="4" borderId="4" xfId="0" applyFill="1" applyBorder="1"/>
    <xf numFmtId="164" fontId="0" fillId="4" borderId="4" xfId="0" applyNumberFormat="1" applyFill="1" applyBorder="1"/>
    <xf numFmtId="0" fontId="10" fillId="4" borderId="4" xfId="0" applyFont="1" applyFill="1" applyBorder="1"/>
    <xf numFmtId="0" fontId="0" fillId="4" borderId="5" xfId="0" applyFill="1" applyBorder="1"/>
    <xf numFmtId="0" fontId="0" fillId="5" borderId="0" xfId="0" applyFill="1"/>
    <xf numFmtId="164" fontId="0" fillId="5" borderId="0" xfId="0" applyNumberFormat="1" applyFill="1"/>
    <xf numFmtId="0" fontId="0" fillId="0" borderId="6" xfId="0" applyFill="1" applyBorder="1" applyAlignment="1" applyProtection="1">
      <alignment horizontal="center"/>
      <protection locked="0"/>
    </xf>
    <xf numFmtId="0" fontId="11" fillId="5" borderId="0" xfId="0" applyFont="1" applyFill="1"/>
    <xf numFmtId="0" fontId="12" fillId="5" borderId="0" xfId="0" applyFont="1" applyFill="1" applyAlignment="1">
      <alignment horizontal="center"/>
    </xf>
    <xf numFmtId="0" fontId="12" fillId="5" borderId="0" xfId="0" applyFont="1" applyFill="1"/>
    <xf numFmtId="0" fontId="13" fillId="5" borderId="0" xfId="0" applyFont="1" applyFill="1"/>
    <xf numFmtId="0" fontId="17" fillId="5" borderId="0" xfId="0" applyFont="1" applyFill="1"/>
    <xf numFmtId="0" fontId="17" fillId="5" borderId="0" xfId="0" applyFont="1" applyFill="1" applyAlignment="1">
      <alignment horizontal="center"/>
    </xf>
    <xf numFmtId="0" fontId="18" fillId="5" borderId="0" xfId="0" applyFont="1" applyFill="1"/>
    <xf numFmtId="0" fontId="19" fillId="5" borderId="0" xfId="0" applyFont="1" applyFill="1"/>
    <xf numFmtId="0" fontId="2" fillId="3" borderId="3" xfId="0" applyFont="1" applyFill="1" applyBorder="1"/>
    <xf numFmtId="0" fontId="2" fillId="3" borderId="4" xfId="0" applyFont="1" applyFill="1" applyBorder="1"/>
    <xf numFmtId="0" fontId="20" fillId="3" borderId="4" xfId="0" applyFont="1" applyFill="1" applyBorder="1"/>
    <xf numFmtId="0" fontId="5" fillId="3" borderId="4" xfId="0" applyFont="1" applyFill="1" applyBorder="1"/>
    <xf numFmtId="0" fontId="5" fillId="3" borderId="5" xfId="0" applyFont="1" applyFill="1" applyBorder="1"/>
    <xf numFmtId="0" fontId="0" fillId="3" borderId="4" xfId="0" applyFill="1" applyBorder="1"/>
    <xf numFmtId="0" fontId="0" fillId="3" borderId="5" xfId="0" applyFill="1" applyBorder="1"/>
    <xf numFmtId="0" fontId="10" fillId="6" borderId="3" xfId="0" applyFont="1" applyFill="1" applyBorder="1"/>
    <xf numFmtId="0" fontId="10" fillId="6" borderId="7" xfId="0" applyFont="1" applyFill="1" applyBorder="1"/>
    <xf numFmtId="0" fontId="0" fillId="5" borderId="0" xfId="0" applyFill="1" applyBorder="1"/>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7" borderId="10" xfId="0" applyFont="1" applyFill="1" applyBorder="1" applyAlignment="1">
      <alignment horizontal="center"/>
    </xf>
    <xf numFmtId="0" fontId="10" fillId="7" borderId="11" xfId="0" applyFont="1" applyFill="1" applyBorder="1" applyAlignment="1">
      <alignment horizontal="center"/>
    </xf>
    <xf numFmtId="164" fontId="10" fillId="4" borderId="8" xfId="0" applyNumberFormat="1" applyFont="1" applyFill="1" applyBorder="1" applyAlignment="1">
      <alignment horizontal="center"/>
    </xf>
    <xf numFmtId="164" fontId="10" fillId="4" borderId="9" xfId="0" applyNumberFormat="1" applyFont="1" applyFill="1" applyBorder="1" applyAlignment="1">
      <alignment horizontal="center"/>
    </xf>
    <xf numFmtId="164" fontId="10" fillId="4" borderId="8" xfId="0" applyNumberFormat="1" applyFont="1" applyFill="1" applyBorder="1" applyAlignment="1">
      <alignment horizontal="center" wrapText="1"/>
    </xf>
    <xf numFmtId="164" fontId="10" fillId="4" borderId="11" xfId="0" applyNumberFormat="1" applyFont="1" applyFill="1" applyBorder="1" applyAlignment="1">
      <alignment horizontal="center"/>
    </xf>
    <xf numFmtId="164" fontId="10" fillId="5" borderId="0" xfId="0" applyNumberFormat="1" applyFont="1" applyFill="1" applyBorder="1" applyAlignment="1">
      <alignment horizontal="center"/>
    </xf>
    <xf numFmtId="0" fontId="5" fillId="3" borderId="0" xfId="0" applyFont="1" applyFill="1" applyAlignment="1">
      <alignment horizontal="center"/>
    </xf>
    <xf numFmtId="0" fontId="10" fillId="4" borderId="12" xfId="0" applyFont="1" applyFill="1" applyBorder="1" applyAlignment="1">
      <alignment horizontal="center"/>
    </xf>
    <xf numFmtId="0" fontId="10" fillId="4" borderId="13" xfId="0" applyFont="1" applyFill="1" applyBorder="1" applyAlignment="1">
      <alignment horizontal="center"/>
    </xf>
    <xf numFmtId="0" fontId="10" fillId="4" borderId="14" xfId="0" applyFont="1" applyFill="1" applyBorder="1" applyAlignment="1">
      <alignment horizontal="center"/>
    </xf>
    <xf numFmtId="0" fontId="10" fillId="7" borderId="15" xfId="0" applyFont="1" applyFill="1" applyBorder="1" applyAlignment="1">
      <alignment horizontal="center"/>
    </xf>
    <xf numFmtId="0" fontId="10" fillId="7" borderId="16" xfId="0" applyFont="1" applyFill="1" applyBorder="1" applyAlignment="1">
      <alignment horizontal="center"/>
    </xf>
    <xf numFmtId="164" fontId="10" fillId="4" borderId="12" xfId="0" applyNumberFormat="1" applyFont="1" applyFill="1" applyBorder="1" applyAlignment="1">
      <alignment horizontal="center"/>
    </xf>
    <xf numFmtId="164" fontId="10" fillId="4" borderId="13" xfId="0" applyNumberFormat="1" applyFont="1" applyFill="1" applyBorder="1" applyAlignment="1">
      <alignment horizontal="center"/>
    </xf>
    <xf numFmtId="0" fontId="21" fillId="4" borderId="12" xfId="0" applyFont="1" applyFill="1" applyBorder="1" applyAlignment="1">
      <alignment horizontal="center" wrapText="1"/>
    </xf>
    <xf numFmtId="164" fontId="10" fillId="4" borderId="17" xfId="0" applyNumberFormat="1" applyFont="1" applyFill="1" applyBorder="1" applyAlignment="1">
      <alignment horizontal="center"/>
    </xf>
    <xf numFmtId="164" fontId="10" fillId="4" borderId="18" xfId="0" applyNumberFormat="1" applyFont="1" applyFill="1" applyBorder="1" applyAlignment="1">
      <alignment horizontal="center"/>
    </xf>
    <xf numFmtId="164" fontId="10" fillId="4" borderId="0" xfId="0" applyNumberFormat="1" applyFont="1" applyFill="1" applyBorder="1" applyAlignment="1">
      <alignment horizontal="center"/>
    </xf>
    <xf numFmtId="164" fontId="10" fillId="4" borderId="16" xfId="0" applyNumberFormat="1" applyFont="1" applyFill="1" applyBorder="1" applyAlignment="1">
      <alignment horizontal="center"/>
    </xf>
    <xf numFmtId="0" fontId="22" fillId="5" borderId="0" xfId="0" applyFont="1" applyFill="1" applyAlignment="1">
      <alignment horizontal="center"/>
    </xf>
    <xf numFmtId="0" fontId="11" fillId="0" borderId="18" xfId="0" applyFont="1" applyBorder="1" applyProtection="1">
      <protection locked="0"/>
    </xf>
    <xf numFmtId="0" fontId="11" fillId="0" borderId="9" xfId="0" applyFont="1" applyBorder="1" applyProtection="1">
      <protection locked="0"/>
    </xf>
    <xf numFmtId="0" fontId="0" fillId="0" borderId="9" xfId="0" applyBorder="1" applyProtection="1">
      <protection locked="0"/>
    </xf>
    <xf numFmtId="0" fontId="0" fillId="0" borderId="9" xfId="0" applyBorder="1" applyAlignment="1" applyProtection="1">
      <protection locked="0"/>
    </xf>
    <xf numFmtId="165" fontId="0" fillId="0" borderId="9" xfId="0" applyNumberFormat="1" applyBorder="1" applyAlignment="1" applyProtection="1">
      <protection locked="0"/>
    </xf>
    <xf numFmtId="0" fontId="0" fillId="0" borderId="10" xfId="0" applyBorder="1" applyProtection="1">
      <protection locked="0"/>
    </xf>
    <xf numFmtId="0" fontId="0" fillId="8" borderId="19" xfId="0" applyFill="1" applyBorder="1" applyProtection="1">
      <protection locked="0"/>
    </xf>
    <xf numFmtId="0" fontId="0" fillId="8" borderId="20" xfId="0" applyFill="1" applyBorder="1" applyProtection="1">
      <protection locked="0"/>
    </xf>
    <xf numFmtId="164" fontId="0" fillId="9" borderId="21" xfId="0" applyNumberFormat="1" applyFill="1" applyBorder="1"/>
    <xf numFmtId="164" fontId="0" fillId="9" borderId="23" xfId="0" applyNumberFormat="1" applyFill="1" applyBorder="1"/>
    <xf numFmtId="1" fontId="23" fillId="9" borderId="24" xfId="0" applyNumberFormat="1" applyFont="1" applyFill="1" applyBorder="1" applyAlignment="1">
      <alignment horizontal="center"/>
    </xf>
    <xf numFmtId="164" fontId="0" fillId="9" borderId="25" xfId="0" applyNumberFormat="1" applyFill="1" applyBorder="1"/>
    <xf numFmtId="166" fontId="0" fillId="9" borderId="26" xfId="0" applyNumberFormat="1" applyFill="1" applyBorder="1"/>
    <xf numFmtId="166" fontId="0" fillId="9" borderId="23" xfId="0" applyNumberFormat="1" applyFill="1" applyBorder="1"/>
    <xf numFmtId="165" fontId="24" fillId="9" borderId="22" xfId="0" applyNumberFormat="1" applyFont="1" applyFill="1" applyBorder="1"/>
    <xf numFmtId="1" fontId="23" fillId="9" borderId="27" xfId="0" applyNumberFormat="1" applyFont="1" applyFill="1" applyBorder="1" applyAlignment="1">
      <alignment horizontal="center"/>
    </xf>
    <xf numFmtId="2" fontId="24" fillId="9" borderId="19" xfId="0" applyNumberFormat="1" applyFont="1" applyFill="1" applyBorder="1" applyAlignment="1">
      <alignment horizontal="center"/>
    </xf>
    <xf numFmtId="1" fontId="24" fillId="9" borderId="28" xfId="0" applyNumberFormat="1" applyFont="1" applyFill="1" applyBorder="1" applyAlignment="1">
      <alignment horizontal="center"/>
    </xf>
    <xf numFmtId="165" fontId="24" fillId="9" borderId="28" xfId="0" applyNumberFormat="1" applyFont="1" applyFill="1" applyBorder="1" applyAlignment="1">
      <alignment horizontal="center"/>
    </xf>
    <xf numFmtId="1" fontId="23" fillId="9" borderId="20" xfId="0" applyNumberFormat="1" applyFont="1" applyFill="1" applyBorder="1" applyAlignment="1">
      <alignment horizontal="center"/>
    </xf>
    <xf numFmtId="1" fontId="23" fillId="5" borderId="0" xfId="0" applyNumberFormat="1" applyFont="1" applyFill="1" applyBorder="1" applyAlignment="1">
      <alignment horizontal="center"/>
    </xf>
    <xf numFmtId="0" fontId="0" fillId="0" borderId="18" xfId="0" applyBorder="1" applyProtection="1">
      <protection locked="0"/>
    </xf>
    <xf numFmtId="0" fontId="0" fillId="0" borderId="0" xfId="0" applyBorder="1" applyProtection="1">
      <protection locked="0"/>
    </xf>
    <xf numFmtId="165" fontId="0" fillId="0" borderId="0" xfId="0" applyNumberFormat="1" applyBorder="1" applyProtection="1">
      <protection locked="0"/>
    </xf>
    <xf numFmtId="0" fontId="0" fillId="0" borderId="15" xfId="0" applyBorder="1" applyProtection="1">
      <protection locked="0"/>
    </xf>
    <xf numFmtId="0" fontId="0" fillId="8" borderId="29" xfId="0" applyFill="1" applyBorder="1" applyProtection="1">
      <protection locked="0"/>
    </xf>
    <xf numFmtId="0" fontId="0" fillId="8" borderId="30" xfId="0" applyFill="1" applyBorder="1" applyProtection="1">
      <protection locked="0"/>
    </xf>
    <xf numFmtId="164" fontId="0" fillId="9" borderId="31" xfId="0" applyNumberFormat="1" applyFill="1" applyBorder="1"/>
    <xf numFmtId="164" fontId="0" fillId="9" borderId="32" xfId="0" applyNumberFormat="1" applyFill="1" applyBorder="1"/>
    <xf numFmtId="164" fontId="0" fillId="9" borderId="33" xfId="0" applyNumberFormat="1" applyFill="1" applyBorder="1"/>
    <xf numFmtId="1" fontId="23" fillId="9" borderId="30" xfId="0" applyNumberFormat="1" applyFont="1" applyFill="1" applyBorder="1" applyAlignment="1">
      <alignment horizontal="center"/>
    </xf>
    <xf numFmtId="165" fontId="24" fillId="9" borderId="6" xfId="0" applyNumberFormat="1" applyFont="1" applyFill="1" applyBorder="1"/>
    <xf numFmtId="1" fontId="23" fillId="9" borderId="34" xfId="0" applyNumberFormat="1" applyFont="1" applyFill="1" applyBorder="1" applyAlignment="1">
      <alignment horizontal="center"/>
    </xf>
    <xf numFmtId="2" fontId="24" fillId="9" borderId="29" xfId="0" applyNumberFormat="1" applyFont="1" applyFill="1" applyBorder="1" applyAlignment="1">
      <alignment horizontal="center"/>
    </xf>
    <xf numFmtId="1" fontId="24" fillId="9" borderId="6" xfId="0" applyNumberFormat="1" applyFont="1" applyFill="1" applyBorder="1" applyAlignment="1">
      <alignment horizontal="center"/>
    </xf>
    <xf numFmtId="165" fontId="24" fillId="9" borderId="6" xfId="0" applyNumberFormat="1" applyFont="1" applyFill="1" applyBorder="1" applyAlignment="1">
      <alignment horizontal="center"/>
    </xf>
    <xf numFmtId="0" fontId="0" fillId="0" borderId="12" xfId="0" applyBorder="1" applyProtection="1">
      <protection locked="0"/>
    </xf>
    <xf numFmtId="0" fontId="0" fillId="0" borderId="13" xfId="0" applyBorder="1" applyProtection="1">
      <protection locked="0"/>
    </xf>
    <xf numFmtId="165" fontId="0" fillId="0" borderId="13" xfId="0" applyNumberFormat="1" applyBorder="1" applyProtection="1">
      <protection locked="0"/>
    </xf>
    <xf numFmtId="0" fontId="0" fillId="0" borderId="14" xfId="0" applyBorder="1" applyProtection="1">
      <protection locked="0"/>
    </xf>
    <xf numFmtId="164" fontId="0" fillId="9" borderId="35" xfId="0" applyNumberFormat="1" applyFill="1" applyBorder="1"/>
    <xf numFmtId="164" fontId="0" fillId="9" borderId="37" xfId="0" applyNumberFormat="1" applyFill="1" applyBorder="1"/>
    <xf numFmtId="164" fontId="0" fillId="9" borderId="38" xfId="0" applyNumberFormat="1" applyFill="1" applyBorder="1"/>
    <xf numFmtId="1" fontId="23" fillId="9" borderId="39" xfId="0" applyNumberFormat="1" applyFont="1" applyFill="1" applyBorder="1" applyAlignment="1">
      <alignment horizontal="center"/>
    </xf>
    <xf numFmtId="166" fontId="0" fillId="9" borderId="40" xfId="0" applyNumberFormat="1" applyFill="1" applyBorder="1"/>
    <xf numFmtId="166" fontId="0" fillId="9" borderId="14" xfId="0" applyNumberFormat="1" applyFill="1" applyBorder="1"/>
    <xf numFmtId="165" fontId="24" fillId="9" borderId="36" xfId="0" applyNumberFormat="1" applyFont="1" applyFill="1" applyBorder="1"/>
    <xf numFmtId="1" fontId="23" fillId="9" borderId="41" xfId="0" applyNumberFormat="1" applyFont="1" applyFill="1" applyBorder="1" applyAlignment="1">
      <alignment horizontal="center"/>
    </xf>
    <xf numFmtId="2" fontId="24" fillId="9" borderId="42" xfId="0" applyNumberFormat="1" applyFont="1" applyFill="1" applyBorder="1" applyAlignment="1">
      <alignment horizontal="center"/>
    </xf>
    <xf numFmtId="1" fontId="24" fillId="9" borderId="36" xfId="0" applyNumberFormat="1" applyFont="1" applyFill="1" applyBorder="1" applyAlignment="1">
      <alignment horizontal="center"/>
    </xf>
    <xf numFmtId="165" fontId="24" fillId="9" borderId="36" xfId="0" applyNumberFormat="1" applyFont="1" applyFill="1" applyBorder="1" applyAlignment="1">
      <alignment horizontal="center"/>
    </xf>
    <xf numFmtId="164" fontId="0" fillId="9" borderId="43" xfId="0" applyNumberFormat="1" applyFill="1" applyBorder="1"/>
    <xf numFmtId="2" fontId="24" fillId="9" borderId="26" xfId="0" applyNumberFormat="1" applyFont="1" applyFill="1" applyBorder="1" applyAlignment="1">
      <alignment horizontal="center"/>
    </xf>
    <xf numFmtId="1" fontId="24" fillId="9" borderId="22" xfId="0" applyNumberFormat="1" applyFont="1" applyFill="1" applyBorder="1" applyAlignment="1">
      <alignment horizontal="center"/>
    </xf>
    <xf numFmtId="165" fontId="24" fillId="9" borderId="22" xfId="0" applyNumberFormat="1" applyFont="1" applyFill="1" applyBorder="1" applyAlignment="1">
      <alignment horizontal="center"/>
    </xf>
    <xf numFmtId="164" fontId="0" fillId="9" borderId="44" xfId="0" applyNumberFormat="1" applyFill="1" applyBorder="1"/>
    <xf numFmtId="166" fontId="0" fillId="9" borderId="45" xfId="0" applyNumberFormat="1" applyFill="1" applyBorder="1"/>
    <xf numFmtId="166" fontId="0" fillId="9" borderId="15" xfId="0" applyNumberFormat="1" applyFill="1" applyBorder="1"/>
    <xf numFmtId="1" fontId="23" fillId="9" borderId="16" xfId="0" applyNumberFormat="1" applyFont="1" applyFill="1" applyBorder="1" applyAlignment="1">
      <alignment horizontal="center"/>
    </xf>
    <xf numFmtId="166" fontId="0" fillId="9" borderId="29" xfId="0" applyNumberFormat="1" applyFill="1" applyBorder="1"/>
    <xf numFmtId="166" fontId="0" fillId="9" borderId="32" xfId="0" applyNumberFormat="1" applyFill="1" applyBorder="1"/>
    <xf numFmtId="166" fontId="0" fillId="9" borderId="42" xfId="0" applyNumberFormat="1" applyFill="1" applyBorder="1"/>
    <xf numFmtId="166" fontId="0" fillId="9" borderId="37" xfId="0" applyNumberFormat="1" applyFill="1" applyBorder="1"/>
    <xf numFmtId="0" fontId="0" fillId="8" borderId="42" xfId="0" applyFill="1" applyBorder="1" applyProtection="1">
      <protection locked="0"/>
    </xf>
    <xf numFmtId="0" fontId="0" fillId="8" borderId="39" xfId="0" applyFill="1" applyBorder="1" applyProtection="1">
      <protection locked="0"/>
    </xf>
    <xf numFmtId="0" fontId="24" fillId="3" borderId="0" xfId="0" applyFont="1" applyFill="1"/>
    <xf numFmtId="0" fontId="10" fillId="3" borderId="0" xfId="0" applyFont="1" applyFill="1"/>
    <xf numFmtId="0" fontId="4" fillId="5" borderId="0" xfId="0" applyFont="1" applyFill="1"/>
    <xf numFmtId="165" fontId="0" fillId="0" borderId="6" xfId="0" applyNumberFormat="1" applyFill="1" applyBorder="1" applyProtection="1">
      <protection locked="0"/>
    </xf>
    <xf numFmtId="164" fontId="0" fillId="0" borderId="0" xfId="0" applyNumberFormat="1"/>
    <xf numFmtId="164" fontId="0" fillId="0" borderId="1" xfId="0" applyNumberFormat="1" applyBorder="1" applyAlignment="1"/>
    <xf numFmtId="0" fontId="25" fillId="0" borderId="0" xfId="0" applyFont="1" applyAlignment="1"/>
    <xf numFmtId="0" fontId="26" fillId="0" borderId="6" xfId="0" applyFont="1" applyBorder="1" applyAlignment="1">
      <alignment horizontal="center"/>
    </xf>
    <xf numFmtId="0" fontId="27" fillId="0" borderId="0" xfId="0" applyFont="1"/>
    <xf numFmtId="164" fontId="0" fillId="0" borderId="0" xfId="0" applyNumberFormat="1" applyBorder="1" applyAlignment="1"/>
    <xf numFmtId="0" fontId="0" fillId="3" borderId="0" xfId="0" applyFill="1"/>
    <xf numFmtId="0" fontId="5" fillId="0" borderId="0" xfId="0" applyFont="1" applyFill="1" applyAlignment="1">
      <alignment horizontal="center"/>
    </xf>
    <xf numFmtId="0" fontId="27" fillId="0" borderId="0" xfId="0" applyFont="1" applyAlignment="1">
      <alignment horizontal="center"/>
    </xf>
    <xf numFmtId="0" fontId="26" fillId="0" borderId="0" xfId="0" applyFont="1" applyAlignment="1">
      <alignment horizontal="center"/>
    </xf>
    <xf numFmtId="165" fontId="0" fillId="0" borderId="18" xfId="0" applyNumberFormat="1" applyBorder="1"/>
    <xf numFmtId="2" fontId="0" fillId="0" borderId="0" xfId="0" applyNumberFormat="1" applyBorder="1"/>
    <xf numFmtId="2" fontId="0" fillId="0" borderId="18" xfId="0" applyNumberFormat="1" applyBorder="1"/>
    <xf numFmtId="2" fontId="0" fillId="0" borderId="16" xfId="0" applyNumberFormat="1" applyBorder="1"/>
    <xf numFmtId="2" fontId="0" fillId="0" borderId="1" xfId="0" applyNumberFormat="1" applyBorder="1"/>
    <xf numFmtId="165" fontId="0" fillId="0" borderId="0" xfId="0" applyNumberFormat="1"/>
    <xf numFmtId="0" fontId="0" fillId="0" borderId="0" xfId="0" applyBorder="1"/>
    <xf numFmtId="0" fontId="26" fillId="0" borderId="0" xfId="0" applyFont="1" applyBorder="1" applyAlignment="1">
      <alignment horizontal="center"/>
    </xf>
    <xf numFmtId="164" fontId="0" fillId="0" borderId="0" xfId="0" applyNumberFormat="1" applyBorder="1"/>
    <xf numFmtId="0" fontId="0" fillId="9" borderId="0" xfId="0" applyFill="1" applyBorder="1"/>
    <xf numFmtId="0" fontId="26" fillId="9" borderId="0" xfId="0" applyFont="1" applyFill="1" applyBorder="1" applyAlignment="1">
      <alignment horizontal="center"/>
    </xf>
    <xf numFmtId="164" fontId="0" fillId="9" borderId="0" xfId="0" applyNumberFormat="1" applyFill="1" applyBorder="1"/>
    <xf numFmtId="165" fontId="0" fillId="9" borderId="18" xfId="0" applyNumberFormat="1" applyFill="1" applyBorder="1"/>
    <xf numFmtId="2" fontId="0" fillId="9" borderId="0" xfId="0" applyNumberFormat="1" applyFill="1" applyBorder="1"/>
    <xf numFmtId="2" fontId="0" fillId="9" borderId="18" xfId="0" applyNumberFormat="1" applyFill="1" applyBorder="1"/>
    <xf numFmtId="2" fontId="0" fillId="9" borderId="16" xfId="0" applyNumberFormat="1" applyFill="1" applyBorder="1"/>
    <xf numFmtId="2" fontId="0" fillId="9" borderId="1" xfId="0" applyNumberFormat="1" applyFill="1" applyBorder="1"/>
    <xf numFmtId="0" fontId="4" fillId="0" borderId="0" xfId="0" applyFont="1"/>
    <xf numFmtId="165" fontId="0" fillId="9" borderId="12" xfId="0" applyNumberFormat="1" applyFill="1" applyBorder="1"/>
    <xf numFmtId="2" fontId="0" fillId="9" borderId="13" xfId="0" applyNumberFormat="1" applyFill="1" applyBorder="1"/>
    <xf numFmtId="2" fontId="0" fillId="9" borderId="12" xfId="0" applyNumberFormat="1" applyFill="1" applyBorder="1"/>
    <xf numFmtId="2" fontId="0" fillId="9" borderId="17" xfId="0" applyNumberFormat="1" applyFill="1" applyBorder="1"/>
    <xf numFmtId="0" fontId="28" fillId="0" borderId="0" xfId="0" applyFont="1" applyFill="1" applyAlignment="1">
      <alignment horizontal="center"/>
    </xf>
    <xf numFmtId="0" fontId="29" fillId="0" borderId="0" xfId="0" applyFont="1" applyFill="1"/>
    <xf numFmtId="0" fontId="30" fillId="0" borderId="0" xfId="0" applyFont="1" applyFill="1"/>
    <xf numFmtId="164" fontId="30" fillId="0" borderId="0" xfId="0" applyNumberFormat="1" applyFont="1" applyFill="1"/>
    <xf numFmtId="0" fontId="3" fillId="0" borderId="0" xfId="0" applyFont="1" applyFill="1"/>
    <xf numFmtId="0" fontId="5" fillId="0" borderId="0" xfId="0" applyFont="1" applyFill="1"/>
    <xf numFmtId="164" fontId="5" fillId="3" borderId="0" xfId="0" applyNumberFormat="1" applyFont="1" applyFill="1" applyAlignment="1">
      <alignment horizontal="center"/>
    </xf>
    <xf numFmtId="164" fontId="5" fillId="3" borderId="8" xfId="0" applyNumberFormat="1" applyFont="1" applyFill="1" applyBorder="1" applyAlignment="1">
      <alignment horizontal="center"/>
    </xf>
    <xf numFmtId="164" fontId="5" fillId="3" borderId="9" xfId="0" applyNumberFormat="1" applyFont="1" applyFill="1" applyBorder="1" applyAlignment="1">
      <alignment horizontal="center"/>
    </xf>
    <xf numFmtId="164" fontId="5" fillId="3" borderId="18" xfId="0" applyNumberFormat="1" applyFont="1" applyFill="1" applyBorder="1" applyAlignment="1">
      <alignment horizontal="center"/>
    </xf>
    <xf numFmtId="164" fontId="5" fillId="3" borderId="0" xfId="0" applyNumberFormat="1" applyFont="1" applyFill="1" applyBorder="1" applyAlignment="1">
      <alignment horizontal="center"/>
    </xf>
    <xf numFmtId="164" fontId="1" fillId="0" borderId="0" xfId="0" applyNumberFormat="1" applyFont="1" applyAlignment="1">
      <alignment horizontal="center"/>
    </xf>
    <xf numFmtId="1" fontId="0" fillId="0" borderId="0" xfId="0" applyNumberFormat="1" applyBorder="1"/>
    <xf numFmtId="164" fontId="1" fillId="0" borderId="0" xfId="0" applyNumberFormat="1" applyFont="1" applyBorder="1" applyAlignment="1">
      <alignment horizontal="center"/>
    </xf>
    <xf numFmtId="164" fontId="1" fillId="9" borderId="0" xfId="0" applyNumberFormat="1" applyFont="1" applyFill="1" applyBorder="1" applyAlignment="1">
      <alignment horizontal="center"/>
    </xf>
    <xf numFmtId="1" fontId="0" fillId="9" borderId="0" xfId="0" applyNumberFormat="1" applyFill="1" applyBorder="1"/>
    <xf numFmtId="1" fontId="0" fillId="9" borderId="13" xfId="0" applyNumberFormat="1" applyFill="1" applyBorder="1"/>
    <xf numFmtId="0" fontId="5" fillId="0" borderId="0" xfId="0" applyFont="1"/>
    <xf numFmtId="0" fontId="6" fillId="0" borderId="0" xfId="0" applyFont="1"/>
    <xf numFmtId="0" fontId="34" fillId="0" borderId="0" xfId="0" applyFont="1" applyAlignment="1">
      <alignment horizontal="center"/>
    </xf>
    <xf numFmtId="2" fontId="0" fillId="0" borderId="8" xfId="0" applyNumberFormat="1" applyBorder="1"/>
    <xf numFmtId="2" fontId="0" fillId="0" borderId="9" xfId="0" applyNumberFormat="1" applyBorder="1"/>
    <xf numFmtId="2" fontId="0" fillId="0" borderId="11" xfId="0" applyNumberFormat="1" applyBorder="1"/>
    <xf numFmtId="165" fontId="24" fillId="0" borderId="0" xfId="0" applyNumberFormat="1" applyFont="1" applyBorder="1"/>
    <xf numFmtId="165" fontId="11" fillId="0" borderId="0" xfId="0" applyNumberFormat="1" applyFont="1" applyBorder="1" applyAlignment="1">
      <alignment horizontal="center"/>
    </xf>
    <xf numFmtId="165" fontId="24" fillId="9" borderId="0" xfId="0" applyNumberFormat="1" applyFont="1" applyFill="1" applyBorder="1"/>
    <xf numFmtId="165" fontId="11" fillId="9" borderId="0" xfId="0" applyNumberFormat="1" applyFont="1" applyFill="1" applyBorder="1" applyAlignment="1">
      <alignment horizontal="center"/>
    </xf>
    <xf numFmtId="1" fontId="0" fillId="0" borderId="9" xfId="0" applyNumberFormat="1" applyBorder="1"/>
    <xf numFmtId="165" fontId="11" fillId="0" borderId="9" xfId="0" applyNumberFormat="1" applyFont="1" applyBorder="1" applyAlignment="1">
      <alignment horizontal="center"/>
    </xf>
    <xf numFmtId="1" fontId="35" fillId="0" borderId="11" xfId="0" applyNumberFormat="1" applyFont="1" applyBorder="1" applyAlignment="1">
      <alignment horizontal="center"/>
    </xf>
    <xf numFmtId="1" fontId="35" fillId="0" borderId="16" xfId="0" applyNumberFormat="1" applyFont="1" applyBorder="1" applyAlignment="1">
      <alignment horizontal="center"/>
    </xf>
    <xf numFmtId="1" fontId="35" fillId="9" borderId="16" xfId="0" applyNumberFormat="1" applyFont="1" applyFill="1" applyBorder="1" applyAlignment="1">
      <alignment horizontal="center"/>
    </xf>
    <xf numFmtId="165" fontId="11" fillId="9" borderId="13" xfId="0" applyNumberFormat="1" applyFont="1" applyFill="1" applyBorder="1" applyAlignment="1">
      <alignment horizontal="center"/>
    </xf>
    <xf numFmtId="1" fontId="35" fillId="9" borderId="17" xfId="0" applyNumberFormat="1" applyFont="1" applyFill="1" applyBorder="1" applyAlignment="1">
      <alignment horizontal="center"/>
    </xf>
    <xf numFmtId="165" fontId="24" fillId="0" borderId="8" xfId="0" applyNumberFormat="1" applyFont="1" applyBorder="1"/>
    <xf numFmtId="165" fontId="24" fillId="0" borderId="9" xfId="0" applyNumberFormat="1" applyFont="1" applyBorder="1"/>
    <xf numFmtId="165" fontId="24" fillId="0" borderId="18" xfId="0" applyNumberFormat="1" applyFont="1" applyBorder="1"/>
    <xf numFmtId="165" fontId="24" fillId="9" borderId="18" xfId="0" applyNumberFormat="1" applyFont="1" applyFill="1" applyBorder="1"/>
    <xf numFmtId="165" fontId="24" fillId="9" borderId="12" xfId="0" applyNumberFormat="1" applyFont="1" applyFill="1" applyBorder="1"/>
    <xf numFmtId="165" fontId="24" fillId="9" borderId="13" xfId="0" applyNumberFormat="1" applyFont="1" applyFill="1" applyBorder="1"/>
    <xf numFmtId="1" fontId="11" fillId="0" borderId="8" xfId="0" applyNumberFormat="1" applyFont="1" applyBorder="1" applyAlignment="1">
      <alignment horizontal="center"/>
    </xf>
    <xf numFmtId="1" fontId="11" fillId="0" borderId="18" xfId="0" applyNumberFormat="1" applyFont="1" applyBorder="1" applyAlignment="1">
      <alignment horizontal="center"/>
    </xf>
    <xf numFmtId="1" fontId="11" fillId="9" borderId="18" xfId="0" applyNumberFormat="1" applyFont="1" applyFill="1" applyBorder="1" applyAlignment="1">
      <alignment horizontal="center"/>
    </xf>
    <xf numFmtId="1" fontId="11" fillId="9" borderId="12" xfId="0" applyNumberFormat="1" applyFont="1" applyFill="1" applyBorder="1" applyAlignment="1">
      <alignment horizontal="center"/>
    </xf>
    <xf numFmtId="164" fontId="0" fillId="0" borderId="8" xfId="0" applyNumberFormat="1" applyBorder="1"/>
    <xf numFmtId="3" fontId="35" fillId="0" borderId="11" xfId="0" applyNumberFormat="1" applyFont="1" applyBorder="1" applyAlignment="1">
      <alignment horizontal="center"/>
    </xf>
    <xf numFmtId="164" fontId="0" fillId="0" borderId="18" xfId="0" applyNumberFormat="1" applyBorder="1"/>
    <xf numFmtId="3" fontId="35" fillId="0" borderId="16" xfId="0" applyNumberFormat="1" applyFont="1" applyBorder="1" applyAlignment="1">
      <alignment horizontal="center"/>
    </xf>
    <xf numFmtId="164" fontId="0" fillId="9" borderId="18" xfId="0" applyNumberFormat="1" applyFill="1" applyBorder="1"/>
    <xf numFmtId="3" fontId="35" fillId="9" borderId="16" xfId="0" applyNumberFormat="1" applyFont="1" applyFill="1" applyBorder="1" applyAlignment="1">
      <alignment horizontal="center"/>
    </xf>
    <xf numFmtId="164" fontId="0" fillId="9" borderId="12" xfId="0" applyNumberFormat="1" applyFill="1" applyBorder="1"/>
    <xf numFmtId="3" fontId="35" fillId="9" borderId="17" xfId="0" applyNumberFormat="1" applyFont="1" applyFill="1" applyBorder="1" applyAlignment="1">
      <alignment horizontal="center"/>
    </xf>
    <xf numFmtId="0" fontId="24" fillId="3" borderId="0" xfId="0" applyFont="1" applyFill="1" applyAlignment="1">
      <alignment horizontal="center"/>
    </xf>
    <xf numFmtId="165" fontId="24" fillId="3" borderId="0" xfId="0" applyNumberFormat="1" applyFont="1" applyFill="1"/>
    <xf numFmtId="0" fontId="24" fillId="3" borderId="6" xfId="0" applyFont="1" applyFill="1" applyBorder="1"/>
    <xf numFmtId="0" fontId="11" fillId="3" borderId="0" xfId="0" applyFont="1" applyFill="1"/>
    <xf numFmtId="0" fontId="9" fillId="4" borderId="3" xfId="0" applyFont="1" applyFill="1" applyBorder="1"/>
    <xf numFmtId="164" fontId="0" fillId="9" borderId="15" xfId="0" applyNumberFormat="1" applyFill="1" applyBorder="1"/>
    <xf numFmtId="164" fontId="5" fillId="3" borderId="11" xfId="0" applyNumberFormat="1" applyFont="1" applyFill="1" applyBorder="1" applyAlignment="1">
      <alignment horizontal="center" wrapText="1"/>
    </xf>
    <xf numFmtId="164" fontId="5" fillId="3" borderId="16" xfId="0" applyNumberFormat="1" applyFont="1" applyFill="1" applyBorder="1" applyAlignment="1">
      <alignment horizontal="center" wrapText="1"/>
    </xf>
    <xf numFmtId="0" fontId="0" fillId="2" borderId="1" xfId="0" applyFill="1" applyBorder="1" applyAlignment="1" applyProtection="1">
      <protection locked="0"/>
    </xf>
    <xf numFmtId="0" fontId="0" fillId="0" borderId="1" xfId="0" applyBorder="1" applyAlignment="1" applyProtection="1">
      <protection locked="0"/>
    </xf>
    <xf numFmtId="0" fontId="0" fillId="2" borderId="2" xfId="0" applyFill="1" applyBorder="1" applyAlignment="1" applyProtection="1">
      <protection locked="0"/>
    </xf>
    <xf numFmtId="0" fontId="0" fillId="0" borderId="2" xfId="0" applyBorder="1" applyAlignment="1" applyProtection="1">
      <protection locked="0"/>
    </xf>
    <xf numFmtId="0" fontId="10" fillId="4" borderId="9" xfId="0" applyFont="1" applyFill="1" applyBorder="1" applyAlignment="1">
      <alignment horizontal="center" wrapText="1"/>
    </xf>
    <xf numFmtId="0" fontId="10" fillId="4" borderId="13" xfId="0" applyFont="1" applyFill="1" applyBorder="1" applyAlignment="1">
      <alignment horizontal="center" wrapText="1"/>
    </xf>
    <xf numFmtId="0" fontId="25" fillId="0" borderId="0" xfId="0" applyFont="1" applyAlignment="1"/>
    <xf numFmtId="164" fontId="5" fillId="3" borderId="8" xfId="0" applyNumberFormat="1" applyFont="1" applyFill="1" applyBorder="1" applyAlignment="1">
      <alignment horizontal="center" wrapText="1"/>
    </xf>
    <xf numFmtId="164" fontId="5" fillId="3" borderId="18" xfId="0" applyNumberFormat="1" applyFont="1" applyFill="1" applyBorder="1" applyAlignment="1">
      <alignment horizontal="center" wrapText="1"/>
    </xf>
    <xf numFmtId="0" fontId="0" fillId="0" borderId="16" xfId="0" applyBorder="1" applyAlignment="1">
      <alignment horizontal="center" wrapText="1"/>
    </xf>
    <xf numFmtId="0" fontId="0" fillId="0" borderId="18" xfId="0" applyBorder="1" applyAlignment="1">
      <alignment horizontal="center" wrapText="1"/>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323850</xdr:colOff>
      <xdr:row>0</xdr:row>
      <xdr:rowOff>38100</xdr:rowOff>
    </xdr:from>
    <xdr:to>
      <xdr:col>11</xdr:col>
      <xdr:colOff>219075</xdr:colOff>
      <xdr:row>6</xdr:row>
      <xdr:rowOff>147834</xdr:rowOff>
    </xdr:to>
    <xdr:pic>
      <xdr:nvPicPr>
        <xdr:cNvPr id="2" name="Picture 4" descr="P9130166.JPG">
          <a:extLst>
            <a:ext uri="{FF2B5EF4-FFF2-40B4-BE49-F238E27FC236}">
              <a16:creationId xmlns:a16="http://schemas.microsoft.com/office/drawing/2014/main" id="{101E8CA1-753E-422F-B0B2-D7501DD86E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86475" y="38100"/>
          <a:ext cx="2038350" cy="1490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104775</xdr:rowOff>
    </xdr:from>
    <xdr:to>
      <xdr:col>3</xdr:col>
      <xdr:colOff>323850</xdr:colOff>
      <xdr:row>3</xdr:row>
      <xdr:rowOff>9260</xdr:rowOff>
    </xdr:to>
    <xdr:pic>
      <xdr:nvPicPr>
        <xdr:cNvPr id="3" name="Picture 4" descr="ISEOredIBC.PNG">
          <a:extLst>
            <a:ext uri="{FF2B5EF4-FFF2-40B4-BE49-F238E27FC236}">
              <a16:creationId xmlns:a16="http://schemas.microsoft.com/office/drawing/2014/main" id="{758314AF-82F0-4DCF-B502-F57BEB9CE5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300" y="104775"/>
          <a:ext cx="2447925" cy="4759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82</xdr:row>
      <xdr:rowOff>9525</xdr:rowOff>
    </xdr:from>
    <xdr:to>
      <xdr:col>2</xdr:col>
      <xdr:colOff>28575</xdr:colOff>
      <xdr:row>83</xdr:row>
      <xdr:rowOff>171450</xdr:rowOff>
    </xdr:to>
    <xdr:pic>
      <xdr:nvPicPr>
        <xdr:cNvPr id="4" name="Picture 4" descr="ISEOredIBC.PNG">
          <a:extLst>
            <a:ext uri="{FF2B5EF4-FFF2-40B4-BE49-F238E27FC236}">
              <a16:creationId xmlns:a16="http://schemas.microsoft.com/office/drawing/2014/main" id="{C985258F-64C4-44A3-A4ED-B0252766866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 y="17211675"/>
          <a:ext cx="122872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B3E2A-5CB5-4DA8-9441-311C6ED779F3}">
  <dimension ref="A1:BK215"/>
  <sheetViews>
    <sheetView showRowColHeaders="0" tabSelected="1" zoomScaleNormal="100" workbookViewId="0">
      <selection activeCell="V27" sqref="V27"/>
    </sheetView>
  </sheetViews>
  <sheetFormatPr baseColWidth="10" defaultColWidth="8.83203125" defaultRowHeight="15" x14ac:dyDescent="0.2"/>
  <cols>
    <col min="1" max="1" width="5.5" customWidth="1"/>
    <col min="2" max="4" width="14" customWidth="1"/>
    <col min="5" max="6" width="8.6640625" customWidth="1"/>
    <col min="7" max="17" width="10.6640625" customWidth="1"/>
    <col min="18" max="26" width="10.6640625" style="130" customWidth="1"/>
    <col min="27" max="31" width="10.6640625" customWidth="1"/>
    <col min="33" max="60" width="9.1640625" style="179"/>
    <col min="61" max="63" width="9.1640625" style="180"/>
    <col min="257" max="257" width="5.5" customWidth="1"/>
    <col min="258" max="260" width="14" customWidth="1"/>
    <col min="261" max="262" width="8.6640625" customWidth="1"/>
    <col min="263" max="287" width="10.6640625" customWidth="1"/>
    <col min="513" max="513" width="5.5" customWidth="1"/>
    <col min="514" max="516" width="14" customWidth="1"/>
    <col min="517" max="518" width="8.6640625" customWidth="1"/>
    <col min="519" max="543" width="10.6640625" customWidth="1"/>
    <col min="769" max="769" width="5.5" customWidth="1"/>
    <col min="770" max="772" width="14" customWidth="1"/>
    <col min="773" max="774" width="8.6640625" customWidth="1"/>
    <col min="775" max="799" width="10.6640625" customWidth="1"/>
    <col min="1025" max="1025" width="5.5" customWidth="1"/>
    <col min="1026" max="1028" width="14" customWidth="1"/>
    <col min="1029" max="1030" width="8.6640625" customWidth="1"/>
    <col min="1031" max="1055" width="10.6640625" customWidth="1"/>
    <col min="1281" max="1281" width="5.5" customWidth="1"/>
    <col min="1282" max="1284" width="14" customWidth="1"/>
    <col min="1285" max="1286" width="8.6640625" customWidth="1"/>
    <col min="1287" max="1311" width="10.6640625" customWidth="1"/>
    <col min="1537" max="1537" width="5.5" customWidth="1"/>
    <col min="1538" max="1540" width="14" customWidth="1"/>
    <col min="1541" max="1542" width="8.6640625" customWidth="1"/>
    <col min="1543" max="1567" width="10.6640625" customWidth="1"/>
    <col min="1793" max="1793" width="5.5" customWidth="1"/>
    <col min="1794" max="1796" width="14" customWidth="1"/>
    <col min="1797" max="1798" width="8.6640625" customWidth="1"/>
    <col min="1799" max="1823" width="10.6640625" customWidth="1"/>
    <col min="2049" max="2049" width="5.5" customWidth="1"/>
    <col min="2050" max="2052" width="14" customWidth="1"/>
    <col min="2053" max="2054" width="8.6640625" customWidth="1"/>
    <col min="2055" max="2079" width="10.6640625" customWidth="1"/>
    <col min="2305" max="2305" width="5.5" customWidth="1"/>
    <col min="2306" max="2308" width="14" customWidth="1"/>
    <col min="2309" max="2310" width="8.6640625" customWidth="1"/>
    <col min="2311" max="2335" width="10.6640625" customWidth="1"/>
    <col min="2561" max="2561" width="5.5" customWidth="1"/>
    <col min="2562" max="2564" width="14" customWidth="1"/>
    <col min="2565" max="2566" width="8.6640625" customWidth="1"/>
    <col min="2567" max="2591" width="10.6640625" customWidth="1"/>
    <col min="2817" max="2817" width="5.5" customWidth="1"/>
    <col min="2818" max="2820" width="14" customWidth="1"/>
    <col min="2821" max="2822" width="8.6640625" customWidth="1"/>
    <col min="2823" max="2847" width="10.6640625" customWidth="1"/>
    <col min="3073" max="3073" width="5.5" customWidth="1"/>
    <col min="3074" max="3076" width="14" customWidth="1"/>
    <col min="3077" max="3078" width="8.6640625" customWidth="1"/>
    <col min="3079" max="3103" width="10.6640625" customWidth="1"/>
    <col min="3329" max="3329" width="5.5" customWidth="1"/>
    <col min="3330" max="3332" width="14" customWidth="1"/>
    <col min="3333" max="3334" width="8.6640625" customWidth="1"/>
    <col min="3335" max="3359" width="10.6640625" customWidth="1"/>
    <col min="3585" max="3585" width="5.5" customWidth="1"/>
    <col min="3586" max="3588" width="14" customWidth="1"/>
    <col min="3589" max="3590" width="8.6640625" customWidth="1"/>
    <col min="3591" max="3615" width="10.6640625" customWidth="1"/>
    <col min="3841" max="3841" width="5.5" customWidth="1"/>
    <col min="3842" max="3844" width="14" customWidth="1"/>
    <col min="3845" max="3846" width="8.6640625" customWidth="1"/>
    <col min="3847" max="3871" width="10.6640625" customWidth="1"/>
    <col min="4097" max="4097" width="5.5" customWidth="1"/>
    <col min="4098" max="4100" width="14" customWidth="1"/>
    <col min="4101" max="4102" width="8.6640625" customWidth="1"/>
    <col min="4103" max="4127" width="10.6640625" customWidth="1"/>
    <col min="4353" max="4353" width="5.5" customWidth="1"/>
    <col min="4354" max="4356" width="14" customWidth="1"/>
    <col min="4357" max="4358" width="8.6640625" customWidth="1"/>
    <col min="4359" max="4383" width="10.6640625" customWidth="1"/>
    <col min="4609" max="4609" width="5.5" customWidth="1"/>
    <col min="4610" max="4612" width="14" customWidth="1"/>
    <col min="4613" max="4614" width="8.6640625" customWidth="1"/>
    <col min="4615" max="4639" width="10.6640625" customWidth="1"/>
    <col min="4865" max="4865" width="5.5" customWidth="1"/>
    <col min="4866" max="4868" width="14" customWidth="1"/>
    <col min="4869" max="4870" width="8.6640625" customWidth="1"/>
    <col min="4871" max="4895" width="10.6640625" customWidth="1"/>
    <col min="5121" max="5121" width="5.5" customWidth="1"/>
    <col min="5122" max="5124" width="14" customWidth="1"/>
    <col min="5125" max="5126" width="8.6640625" customWidth="1"/>
    <col min="5127" max="5151" width="10.6640625" customWidth="1"/>
    <col min="5377" max="5377" width="5.5" customWidth="1"/>
    <col min="5378" max="5380" width="14" customWidth="1"/>
    <col min="5381" max="5382" width="8.6640625" customWidth="1"/>
    <col min="5383" max="5407" width="10.6640625" customWidth="1"/>
    <col min="5633" max="5633" width="5.5" customWidth="1"/>
    <col min="5634" max="5636" width="14" customWidth="1"/>
    <col min="5637" max="5638" width="8.6640625" customWidth="1"/>
    <col min="5639" max="5663" width="10.6640625" customWidth="1"/>
    <col min="5889" max="5889" width="5.5" customWidth="1"/>
    <col min="5890" max="5892" width="14" customWidth="1"/>
    <col min="5893" max="5894" width="8.6640625" customWidth="1"/>
    <col min="5895" max="5919" width="10.6640625" customWidth="1"/>
    <col min="6145" max="6145" width="5.5" customWidth="1"/>
    <col min="6146" max="6148" width="14" customWidth="1"/>
    <col min="6149" max="6150" width="8.6640625" customWidth="1"/>
    <col min="6151" max="6175" width="10.6640625" customWidth="1"/>
    <col min="6401" max="6401" width="5.5" customWidth="1"/>
    <col min="6402" max="6404" width="14" customWidth="1"/>
    <col min="6405" max="6406" width="8.6640625" customWidth="1"/>
    <col min="6407" max="6431" width="10.6640625" customWidth="1"/>
    <col min="6657" max="6657" width="5.5" customWidth="1"/>
    <col min="6658" max="6660" width="14" customWidth="1"/>
    <col min="6661" max="6662" width="8.6640625" customWidth="1"/>
    <col min="6663" max="6687" width="10.6640625" customWidth="1"/>
    <col min="6913" max="6913" width="5.5" customWidth="1"/>
    <col min="6914" max="6916" width="14" customWidth="1"/>
    <col min="6917" max="6918" width="8.6640625" customWidth="1"/>
    <col min="6919" max="6943" width="10.6640625" customWidth="1"/>
    <col min="7169" max="7169" width="5.5" customWidth="1"/>
    <col min="7170" max="7172" width="14" customWidth="1"/>
    <col min="7173" max="7174" width="8.6640625" customWidth="1"/>
    <col min="7175" max="7199" width="10.6640625" customWidth="1"/>
    <col min="7425" max="7425" width="5.5" customWidth="1"/>
    <col min="7426" max="7428" width="14" customWidth="1"/>
    <col min="7429" max="7430" width="8.6640625" customWidth="1"/>
    <col min="7431" max="7455" width="10.6640625" customWidth="1"/>
    <col min="7681" max="7681" width="5.5" customWidth="1"/>
    <col min="7682" max="7684" width="14" customWidth="1"/>
    <col min="7685" max="7686" width="8.6640625" customWidth="1"/>
    <col min="7687" max="7711" width="10.6640625" customWidth="1"/>
    <col min="7937" max="7937" width="5.5" customWidth="1"/>
    <col min="7938" max="7940" width="14" customWidth="1"/>
    <col min="7941" max="7942" width="8.6640625" customWidth="1"/>
    <col min="7943" max="7967" width="10.6640625" customWidth="1"/>
    <col min="8193" max="8193" width="5.5" customWidth="1"/>
    <col min="8194" max="8196" width="14" customWidth="1"/>
    <col min="8197" max="8198" width="8.6640625" customWidth="1"/>
    <col min="8199" max="8223" width="10.6640625" customWidth="1"/>
    <col min="8449" max="8449" width="5.5" customWidth="1"/>
    <col min="8450" max="8452" width="14" customWidth="1"/>
    <col min="8453" max="8454" width="8.6640625" customWidth="1"/>
    <col min="8455" max="8479" width="10.6640625" customWidth="1"/>
    <col min="8705" max="8705" width="5.5" customWidth="1"/>
    <col min="8706" max="8708" width="14" customWidth="1"/>
    <col min="8709" max="8710" width="8.6640625" customWidth="1"/>
    <col min="8711" max="8735" width="10.6640625" customWidth="1"/>
    <col min="8961" max="8961" width="5.5" customWidth="1"/>
    <col min="8962" max="8964" width="14" customWidth="1"/>
    <col min="8965" max="8966" width="8.6640625" customWidth="1"/>
    <col min="8967" max="8991" width="10.6640625" customWidth="1"/>
    <col min="9217" max="9217" width="5.5" customWidth="1"/>
    <col min="9218" max="9220" width="14" customWidth="1"/>
    <col min="9221" max="9222" width="8.6640625" customWidth="1"/>
    <col min="9223" max="9247" width="10.6640625" customWidth="1"/>
    <col min="9473" max="9473" width="5.5" customWidth="1"/>
    <col min="9474" max="9476" width="14" customWidth="1"/>
    <col min="9477" max="9478" width="8.6640625" customWidth="1"/>
    <col min="9479" max="9503" width="10.6640625" customWidth="1"/>
    <col min="9729" max="9729" width="5.5" customWidth="1"/>
    <col min="9730" max="9732" width="14" customWidth="1"/>
    <col min="9733" max="9734" width="8.6640625" customWidth="1"/>
    <col min="9735" max="9759" width="10.6640625" customWidth="1"/>
    <col min="9985" max="9985" width="5.5" customWidth="1"/>
    <col min="9986" max="9988" width="14" customWidth="1"/>
    <col min="9989" max="9990" width="8.6640625" customWidth="1"/>
    <col min="9991" max="10015" width="10.6640625" customWidth="1"/>
    <col min="10241" max="10241" width="5.5" customWidth="1"/>
    <col min="10242" max="10244" width="14" customWidth="1"/>
    <col min="10245" max="10246" width="8.6640625" customWidth="1"/>
    <col min="10247" max="10271" width="10.6640625" customWidth="1"/>
    <col min="10497" max="10497" width="5.5" customWidth="1"/>
    <col min="10498" max="10500" width="14" customWidth="1"/>
    <col min="10501" max="10502" width="8.6640625" customWidth="1"/>
    <col min="10503" max="10527" width="10.6640625" customWidth="1"/>
    <col min="10753" max="10753" width="5.5" customWidth="1"/>
    <col min="10754" max="10756" width="14" customWidth="1"/>
    <col min="10757" max="10758" width="8.6640625" customWidth="1"/>
    <col min="10759" max="10783" width="10.6640625" customWidth="1"/>
    <col min="11009" max="11009" width="5.5" customWidth="1"/>
    <col min="11010" max="11012" width="14" customWidth="1"/>
    <col min="11013" max="11014" width="8.6640625" customWidth="1"/>
    <col min="11015" max="11039" width="10.6640625" customWidth="1"/>
    <col min="11265" max="11265" width="5.5" customWidth="1"/>
    <col min="11266" max="11268" width="14" customWidth="1"/>
    <col min="11269" max="11270" width="8.6640625" customWidth="1"/>
    <col min="11271" max="11295" width="10.6640625" customWidth="1"/>
    <col min="11521" max="11521" width="5.5" customWidth="1"/>
    <col min="11522" max="11524" width="14" customWidth="1"/>
    <col min="11525" max="11526" width="8.6640625" customWidth="1"/>
    <col min="11527" max="11551" width="10.6640625" customWidth="1"/>
    <col min="11777" max="11777" width="5.5" customWidth="1"/>
    <col min="11778" max="11780" width="14" customWidth="1"/>
    <col min="11781" max="11782" width="8.6640625" customWidth="1"/>
    <col min="11783" max="11807" width="10.6640625" customWidth="1"/>
    <col min="12033" max="12033" width="5.5" customWidth="1"/>
    <col min="12034" max="12036" width="14" customWidth="1"/>
    <col min="12037" max="12038" width="8.6640625" customWidth="1"/>
    <col min="12039" max="12063" width="10.6640625" customWidth="1"/>
    <col min="12289" max="12289" width="5.5" customWidth="1"/>
    <col min="12290" max="12292" width="14" customWidth="1"/>
    <col min="12293" max="12294" width="8.6640625" customWidth="1"/>
    <col min="12295" max="12319" width="10.6640625" customWidth="1"/>
    <col min="12545" max="12545" width="5.5" customWidth="1"/>
    <col min="12546" max="12548" width="14" customWidth="1"/>
    <col min="12549" max="12550" width="8.6640625" customWidth="1"/>
    <col min="12551" max="12575" width="10.6640625" customWidth="1"/>
    <col min="12801" max="12801" width="5.5" customWidth="1"/>
    <col min="12802" max="12804" width="14" customWidth="1"/>
    <col min="12805" max="12806" width="8.6640625" customWidth="1"/>
    <col min="12807" max="12831" width="10.6640625" customWidth="1"/>
    <col min="13057" max="13057" width="5.5" customWidth="1"/>
    <col min="13058" max="13060" width="14" customWidth="1"/>
    <col min="13061" max="13062" width="8.6640625" customWidth="1"/>
    <col min="13063" max="13087" width="10.6640625" customWidth="1"/>
    <col min="13313" max="13313" width="5.5" customWidth="1"/>
    <col min="13314" max="13316" width="14" customWidth="1"/>
    <col min="13317" max="13318" width="8.6640625" customWidth="1"/>
    <col min="13319" max="13343" width="10.6640625" customWidth="1"/>
    <col min="13569" max="13569" width="5.5" customWidth="1"/>
    <col min="13570" max="13572" width="14" customWidth="1"/>
    <col min="13573" max="13574" width="8.6640625" customWidth="1"/>
    <col min="13575" max="13599" width="10.6640625" customWidth="1"/>
    <col min="13825" max="13825" width="5.5" customWidth="1"/>
    <col min="13826" max="13828" width="14" customWidth="1"/>
    <col min="13829" max="13830" width="8.6640625" customWidth="1"/>
    <col min="13831" max="13855" width="10.6640625" customWidth="1"/>
    <col min="14081" max="14081" width="5.5" customWidth="1"/>
    <col min="14082" max="14084" width="14" customWidth="1"/>
    <col min="14085" max="14086" width="8.6640625" customWidth="1"/>
    <col min="14087" max="14111" width="10.6640625" customWidth="1"/>
    <col min="14337" max="14337" width="5.5" customWidth="1"/>
    <col min="14338" max="14340" width="14" customWidth="1"/>
    <col min="14341" max="14342" width="8.6640625" customWidth="1"/>
    <col min="14343" max="14367" width="10.6640625" customWidth="1"/>
    <col min="14593" max="14593" width="5.5" customWidth="1"/>
    <col min="14594" max="14596" width="14" customWidth="1"/>
    <col min="14597" max="14598" width="8.6640625" customWidth="1"/>
    <col min="14599" max="14623" width="10.6640625" customWidth="1"/>
    <col min="14849" max="14849" width="5.5" customWidth="1"/>
    <col min="14850" max="14852" width="14" customWidth="1"/>
    <col min="14853" max="14854" width="8.6640625" customWidth="1"/>
    <col min="14855" max="14879" width="10.6640625" customWidth="1"/>
    <col min="15105" max="15105" width="5.5" customWidth="1"/>
    <col min="15106" max="15108" width="14" customWidth="1"/>
    <col min="15109" max="15110" width="8.6640625" customWidth="1"/>
    <col min="15111" max="15135" width="10.6640625" customWidth="1"/>
    <col min="15361" max="15361" width="5.5" customWidth="1"/>
    <col min="15362" max="15364" width="14" customWidth="1"/>
    <col min="15365" max="15366" width="8.6640625" customWidth="1"/>
    <col min="15367" max="15391" width="10.6640625" customWidth="1"/>
    <col min="15617" max="15617" width="5.5" customWidth="1"/>
    <col min="15618" max="15620" width="14" customWidth="1"/>
    <col min="15621" max="15622" width="8.6640625" customWidth="1"/>
    <col min="15623" max="15647" width="10.6640625" customWidth="1"/>
    <col min="15873" max="15873" width="5.5" customWidth="1"/>
    <col min="15874" max="15876" width="14" customWidth="1"/>
    <col min="15877" max="15878" width="8.6640625" customWidth="1"/>
    <col min="15879" max="15903" width="10.6640625" customWidth="1"/>
    <col min="16129" max="16129" width="5.5" customWidth="1"/>
    <col min="16130" max="16132" width="14" customWidth="1"/>
    <col min="16133" max="16134" width="8.6640625" customWidth="1"/>
    <col min="16135" max="16159" width="10.6640625" customWidth="1"/>
  </cols>
  <sheetData>
    <row r="1" spans="1:63" x14ac:dyDescent="0.2">
      <c r="A1" s="1"/>
      <c r="B1" s="1"/>
      <c r="C1" s="1"/>
      <c r="D1" s="1"/>
      <c r="E1" s="1"/>
      <c r="F1" s="1"/>
      <c r="G1" s="1"/>
      <c r="H1" s="1"/>
      <c r="I1" s="1"/>
      <c r="J1" s="1"/>
      <c r="K1" s="1"/>
      <c r="L1" s="1"/>
      <c r="M1" s="1"/>
      <c r="N1" s="1"/>
      <c r="O1" s="1"/>
      <c r="P1" s="1"/>
      <c r="Q1" s="1"/>
      <c r="R1" s="2"/>
      <c r="S1" s="2"/>
      <c r="T1" s="2"/>
      <c r="U1" s="2"/>
      <c r="V1" s="2"/>
      <c r="W1" s="2"/>
      <c r="X1" s="2"/>
      <c r="Y1" s="2"/>
      <c r="Z1" s="2"/>
      <c r="AA1" s="1"/>
      <c r="AB1" s="1"/>
      <c r="AC1" s="1"/>
      <c r="AD1" s="1"/>
      <c r="AE1" s="1"/>
      <c r="AF1" s="1"/>
      <c r="AG1" s="3"/>
      <c r="AH1" s="3"/>
      <c r="AI1" s="3"/>
      <c r="AJ1" s="4"/>
      <c r="AK1" s="4"/>
      <c r="AL1" s="5" t="s">
        <v>0</v>
      </c>
      <c r="AM1" s="4"/>
      <c r="AN1" s="4"/>
      <c r="AO1" s="4"/>
      <c r="AP1" s="4"/>
      <c r="AQ1" s="4"/>
      <c r="AR1" s="4"/>
      <c r="AS1" s="4"/>
      <c r="AT1" s="4"/>
      <c r="AU1" s="4"/>
      <c r="AV1" s="4"/>
      <c r="AW1" s="4"/>
      <c r="AX1" s="4"/>
      <c r="AY1" s="4"/>
      <c r="AZ1" s="4"/>
      <c r="BA1" s="4"/>
      <c r="BB1" s="4"/>
      <c r="BC1" s="4"/>
      <c r="BD1" s="4"/>
      <c r="BE1" s="4"/>
      <c r="BF1" s="4"/>
      <c r="BG1" s="4"/>
      <c r="BH1" s="4"/>
      <c r="BI1" s="6"/>
      <c r="BJ1" s="6"/>
      <c r="BK1" s="6"/>
    </row>
    <row r="2" spans="1:63" x14ac:dyDescent="0.2">
      <c r="A2" s="1"/>
      <c r="B2" s="1"/>
      <c r="C2" s="1"/>
      <c r="D2" s="1"/>
      <c r="E2" s="1"/>
      <c r="F2" s="1"/>
      <c r="G2" s="1"/>
      <c r="H2" s="1"/>
      <c r="I2" s="1"/>
      <c r="J2" s="1"/>
      <c r="K2" s="1"/>
      <c r="L2" s="1"/>
      <c r="M2" s="1"/>
      <c r="N2" s="1"/>
      <c r="O2" s="1"/>
      <c r="P2" s="1"/>
      <c r="Q2" s="1"/>
      <c r="R2" s="2"/>
      <c r="S2" s="2"/>
      <c r="T2" s="2"/>
      <c r="U2" s="2"/>
      <c r="V2" s="2"/>
      <c r="W2" s="2"/>
      <c r="X2" s="2"/>
      <c r="Y2" s="2"/>
      <c r="Z2" s="2"/>
      <c r="AA2" s="1"/>
      <c r="AB2" s="1"/>
      <c r="AC2" s="1"/>
      <c r="AD2" s="1"/>
      <c r="AE2" s="1"/>
      <c r="AF2" s="1"/>
      <c r="AG2" s="3"/>
      <c r="AH2" s="3"/>
      <c r="AI2" s="3"/>
      <c r="AJ2" s="4"/>
      <c r="AK2" s="4"/>
      <c r="AL2" s="4"/>
      <c r="AM2" s="4"/>
      <c r="AN2" s="4"/>
      <c r="AO2" s="4"/>
      <c r="AP2" s="4"/>
      <c r="AQ2" s="4"/>
      <c r="AR2" s="4"/>
      <c r="AS2" s="4"/>
      <c r="AT2" s="4"/>
      <c r="AU2" s="4"/>
      <c r="AV2" s="4"/>
      <c r="AW2" s="4"/>
      <c r="AX2" s="4"/>
      <c r="AY2" s="4"/>
      <c r="AZ2" s="4"/>
      <c r="BA2" s="4"/>
      <c r="BB2" s="4"/>
      <c r="BC2" s="4"/>
      <c r="BD2" s="4"/>
      <c r="BE2" s="4"/>
      <c r="BF2" s="4"/>
      <c r="BG2" s="4"/>
      <c r="BH2" s="4"/>
      <c r="BI2" s="6"/>
      <c r="BJ2" s="6"/>
      <c r="BK2" s="6"/>
    </row>
    <row r="3" spans="1:63" x14ac:dyDescent="0.2">
      <c r="A3" s="1"/>
      <c r="B3" s="1"/>
      <c r="C3" s="1"/>
      <c r="D3" s="1"/>
      <c r="E3" s="1"/>
      <c r="F3" s="1"/>
      <c r="G3" s="1"/>
      <c r="H3" s="1"/>
      <c r="I3" s="1"/>
      <c r="J3" s="1"/>
      <c r="K3" s="1"/>
      <c r="L3" s="1"/>
      <c r="M3" s="1"/>
      <c r="N3" s="1"/>
      <c r="O3" s="1"/>
      <c r="P3" s="1" t="s">
        <v>1</v>
      </c>
      <c r="Q3" s="222"/>
      <c r="R3" s="223"/>
      <c r="S3" s="223"/>
      <c r="T3" s="2"/>
      <c r="U3" s="2"/>
      <c r="V3" s="2"/>
      <c r="W3" s="2"/>
      <c r="X3" s="2"/>
      <c r="Y3" s="2"/>
      <c r="Z3" s="2"/>
      <c r="AA3" s="1"/>
      <c r="AB3" s="1"/>
      <c r="AC3" s="1"/>
      <c r="AD3" s="1"/>
      <c r="AE3" s="1"/>
      <c r="AF3" s="1"/>
      <c r="AG3" s="3"/>
      <c r="AH3" s="3"/>
      <c r="AI3" s="3"/>
      <c r="AJ3" s="4"/>
      <c r="AK3" s="4"/>
      <c r="AL3" s="4" t="s">
        <v>2</v>
      </c>
      <c r="AM3" s="4"/>
      <c r="AN3" s="4"/>
      <c r="AO3" s="4"/>
      <c r="AP3" s="4"/>
      <c r="AQ3" s="4"/>
      <c r="AR3" s="4"/>
      <c r="AS3" s="4"/>
      <c r="AT3" s="4"/>
      <c r="AU3" s="4"/>
      <c r="AV3" s="4"/>
      <c r="AW3" s="4"/>
      <c r="AX3" s="4"/>
      <c r="AY3" s="4"/>
      <c r="AZ3" s="4"/>
      <c r="BA3" s="4"/>
      <c r="BB3" s="4"/>
      <c r="BC3" s="4"/>
      <c r="BD3" s="4"/>
      <c r="BE3" s="4"/>
      <c r="BF3" s="4"/>
      <c r="BG3" s="4"/>
      <c r="BH3" s="4"/>
      <c r="BI3" s="6"/>
      <c r="BJ3" s="6"/>
      <c r="BK3" s="6"/>
    </row>
    <row r="4" spans="1:63" x14ac:dyDescent="0.2">
      <c r="A4" s="1"/>
      <c r="B4" s="1"/>
      <c r="C4" s="1"/>
      <c r="D4" s="1"/>
      <c r="E4" s="1"/>
      <c r="F4" s="1"/>
      <c r="G4" s="1"/>
      <c r="H4" s="1"/>
      <c r="I4" s="1"/>
      <c r="J4" s="1"/>
      <c r="K4" s="1"/>
      <c r="L4" s="1"/>
      <c r="M4" s="1"/>
      <c r="N4" s="1"/>
      <c r="O4" s="1"/>
      <c r="P4" s="1"/>
      <c r="Q4" s="224"/>
      <c r="R4" s="225"/>
      <c r="S4" s="225"/>
      <c r="T4" s="2"/>
      <c r="U4" s="2"/>
      <c r="V4" s="2"/>
      <c r="W4" s="2"/>
      <c r="X4" s="2"/>
      <c r="Y4" s="2"/>
      <c r="Z4" s="2"/>
      <c r="AA4" s="1"/>
      <c r="AB4" s="1"/>
      <c r="AC4" s="1"/>
      <c r="AD4" s="1"/>
      <c r="AE4" s="1"/>
      <c r="AF4" s="1"/>
      <c r="AG4" s="3"/>
      <c r="AH4" s="3"/>
      <c r="AI4" s="3"/>
      <c r="AJ4" s="4"/>
      <c r="AK4" s="4"/>
      <c r="AL4" s="4" t="s">
        <v>3</v>
      </c>
      <c r="AM4" s="4"/>
      <c r="AN4" s="4"/>
      <c r="AO4" s="4"/>
      <c r="AP4" s="4"/>
      <c r="AQ4" s="4"/>
      <c r="AR4" s="4"/>
      <c r="AS4" s="4"/>
      <c r="AT4" s="4"/>
      <c r="AU4" s="4"/>
      <c r="AV4" s="4"/>
      <c r="AW4" s="4"/>
      <c r="AX4" s="4"/>
      <c r="AY4" s="4"/>
      <c r="AZ4" s="4"/>
      <c r="BA4" s="4"/>
      <c r="BB4" s="4"/>
      <c r="BC4" s="4"/>
      <c r="BD4" s="4"/>
      <c r="BE4" s="4"/>
      <c r="BF4" s="4"/>
      <c r="BG4" s="4"/>
      <c r="BH4" s="4"/>
      <c r="BI4" s="6"/>
      <c r="BJ4" s="6"/>
      <c r="BK4" s="6"/>
    </row>
    <row r="5" spans="1:63" ht="34" x14ac:dyDescent="0.4">
      <c r="A5" s="1"/>
      <c r="B5" s="1"/>
      <c r="C5" s="1"/>
      <c r="D5" s="7" t="s">
        <v>4</v>
      </c>
      <c r="E5" s="7"/>
      <c r="G5" s="7"/>
      <c r="H5" s="1"/>
      <c r="I5" s="1"/>
      <c r="J5" s="1"/>
      <c r="K5" s="1"/>
      <c r="L5" s="1"/>
      <c r="M5" s="1"/>
      <c r="N5" s="1"/>
      <c r="O5" s="1"/>
      <c r="P5" s="1"/>
      <c r="Q5" s="224"/>
      <c r="R5" s="225"/>
      <c r="S5" s="225"/>
      <c r="T5" s="2"/>
      <c r="U5" s="2"/>
      <c r="V5" s="2"/>
      <c r="W5" s="2"/>
      <c r="X5" s="2"/>
      <c r="Y5" s="2"/>
      <c r="Z5" s="2"/>
      <c r="AA5" s="1"/>
      <c r="AB5" s="1"/>
      <c r="AC5" s="1"/>
      <c r="AD5" s="1"/>
      <c r="AE5" s="1"/>
      <c r="AF5" s="1"/>
      <c r="AG5" s="3"/>
      <c r="AH5" s="3"/>
      <c r="AI5" s="3"/>
      <c r="AJ5" s="4"/>
      <c r="AK5" s="4"/>
      <c r="AL5" s="8" t="s">
        <v>5</v>
      </c>
      <c r="AM5" s="4"/>
      <c r="AN5" s="4"/>
      <c r="AO5" s="4"/>
      <c r="AP5" s="4"/>
      <c r="AQ5" s="4"/>
      <c r="AR5" s="4"/>
      <c r="AS5" s="4"/>
      <c r="AT5" s="4"/>
      <c r="AU5" s="4"/>
      <c r="AV5" s="4"/>
      <c r="AW5" s="4"/>
      <c r="AX5" s="4"/>
      <c r="AY5" s="4"/>
      <c r="AZ5" s="4"/>
      <c r="BA5" s="4"/>
      <c r="BB5" s="4"/>
      <c r="BC5" s="4"/>
      <c r="BD5" s="4"/>
      <c r="BE5" s="4"/>
      <c r="BF5" s="4"/>
      <c r="BG5" s="4"/>
      <c r="BH5" s="4"/>
      <c r="BI5" s="6"/>
      <c r="BJ5" s="6"/>
      <c r="BK5" s="6"/>
    </row>
    <row r="6" spans="1:63" x14ac:dyDescent="0.2">
      <c r="A6" s="1"/>
      <c r="B6" s="1"/>
      <c r="C6" s="1"/>
      <c r="D6" s="1"/>
      <c r="E6" s="9" t="s">
        <v>6</v>
      </c>
      <c r="F6" s="1"/>
      <c r="G6" s="1"/>
      <c r="H6" s="1"/>
      <c r="I6" s="1"/>
      <c r="J6" s="1"/>
      <c r="K6" s="1"/>
      <c r="L6" s="1"/>
      <c r="M6" s="1"/>
      <c r="N6" s="1"/>
      <c r="O6" s="1"/>
      <c r="P6" s="1"/>
      <c r="Q6" s="1"/>
      <c r="R6" s="2"/>
      <c r="S6" s="2"/>
      <c r="T6" s="2"/>
      <c r="U6" s="2"/>
      <c r="V6" s="2"/>
      <c r="W6" s="2"/>
      <c r="X6" s="2"/>
      <c r="Y6" s="2"/>
      <c r="Z6" s="2"/>
      <c r="AA6" s="1"/>
      <c r="AB6" s="1"/>
      <c r="AC6" s="1"/>
      <c r="AD6" s="1"/>
      <c r="AE6" s="1"/>
      <c r="AF6" s="1"/>
      <c r="AG6" s="3"/>
      <c r="AH6" s="3"/>
      <c r="AI6" s="3"/>
      <c r="AJ6" s="4"/>
      <c r="AK6" s="4"/>
      <c r="AL6" s="4" t="s">
        <v>7</v>
      </c>
      <c r="AM6" s="4"/>
      <c r="AN6" s="4"/>
      <c r="AO6" s="4"/>
      <c r="AP6" s="4"/>
      <c r="AQ6" s="4"/>
      <c r="AR6" s="4"/>
      <c r="AS6" s="4"/>
      <c r="AT6" s="4"/>
      <c r="AU6" s="4"/>
      <c r="AV6" s="4"/>
      <c r="AW6" s="4"/>
      <c r="AX6" s="4"/>
      <c r="AY6" s="4"/>
      <c r="AZ6" s="4"/>
      <c r="BA6" s="4"/>
      <c r="BB6" s="4"/>
      <c r="BC6" s="4"/>
      <c r="BD6" s="4"/>
      <c r="BE6" s="4"/>
      <c r="BF6" s="4"/>
      <c r="BG6" s="4"/>
      <c r="BH6" s="4"/>
      <c r="BI6" s="6"/>
      <c r="BJ6" s="6"/>
      <c r="BK6" s="6"/>
    </row>
    <row r="7" spans="1:63" ht="16" thickBot="1" x14ac:dyDescent="0.25">
      <c r="A7" s="1"/>
      <c r="B7" s="1"/>
      <c r="C7" s="1"/>
      <c r="D7" s="1"/>
      <c r="E7" s="1"/>
      <c r="F7" s="1"/>
      <c r="G7" s="1"/>
      <c r="H7" s="1"/>
      <c r="I7" s="1"/>
      <c r="J7" s="1"/>
      <c r="K7" s="1"/>
      <c r="L7" s="1"/>
      <c r="M7" s="1"/>
      <c r="N7" s="1"/>
      <c r="O7" s="1"/>
      <c r="P7" s="1"/>
      <c r="Q7" s="1"/>
      <c r="R7" s="2"/>
      <c r="S7" s="2"/>
      <c r="T7" s="2"/>
      <c r="U7" s="2"/>
      <c r="V7" s="2"/>
      <c r="W7" s="2"/>
      <c r="X7" s="2"/>
      <c r="Y7" s="2"/>
      <c r="Z7" s="2"/>
      <c r="AA7" s="1"/>
      <c r="AB7" s="1"/>
      <c r="AC7" s="1"/>
      <c r="AD7" s="1"/>
      <c r="AE7" s="1"/>
      <c r="AF7" s="1"/>
      <c r="AG7" s="3"/>
      <c r="AH7" s="3"/>
      <c r="AI7" s="3"/>
      <c r="AJ7" s="4"/>
      <c r="AK7" s="4"/>
      <c r="AL7" s="10" t="s">
        <v>8</v>
      </c>
      <c r="AM7" s="4"/>
      <c r="AN7" s="4"/>
      <c r="AO7" s="4"/>
      <c r="AP7" s="4"/>
      <c r="AQ7" s="4"/>
      <c r="AR7" s="4"/>
      <c r="AS7" s="4"/>
      <c r="AT7" s="4"/>
      <c r="AU7" s="4"/>
      <c r="AV7" s="4"/>
      <c r="AW7" s="4"/>
      <c r="AX7" s="4"/>
      <c r="AY7" s="4"/>
      <c r="AZ7" s="4"/>
      <c r="BA7" s="4"/>
      <c r="BB7" s="4"/>
      <c r="BC7" s="4"/>
      <c r="BD7" s="4"/>
      <c r="BE7" s="4"/>
      <c r="BF7" s="4"/>
      <c r="BG7" s="4"/>
      <c r="BH7" s="4"/>
      <c r="BI7" s="6"/>
      <c r="BJ7" s="6"/>
      <c r="BK7" s="6"/>
    </row>
    <row r="8" spans="1:63" ht="22" thickBot="1" x14ac:dyDescent="0.3">
      <c r="A8" s="218" t="s">
        <v>93</v>
      </c>
      <c r="B8" s="11"/>
      <c r="C8" s="12"/>
      <c r="D8" s="12"/>
      <c r="E8" s="12"/>
      <c r="F8" s="12"/>
      <c r="G8" s="12"/>
      <c r="H8" s="12"/>
      <c r="I8" s="12"/>
      <c r="J8" s="12"/>
      <c r="K8" s="12"/>
      <c r="L8" s="12"/>
      <c r="M8" s="12"/>
      <c r="N8" s="12"/>
      <c r="O8" s="12"/>
      <c r="P8" s="12"/>
      <c r="Q8" s="12"/>
      <c r="R8" s="12"/>
      <c r="S8" s="12"/>
      <c r="T8" s="12"/>
      <c r="U8" s="13"/>
      <c r="V8" s="13"/>
      <c r="W8" s="13"/>
      <c r="X8" s="13"/>
      <c r="Y8" s="13"/>
      <c r="Z8" s="13"/>
      <c r="AA8" s="13"/>
      <c r="AB8" s="13"/>
      <c r="AC8" s="13"/>
      <c r="AD8" s="14"/>
      <c r="AE8" s="14"/>
      <c r="AF8" s="14"/>
      <c r="AG8" s="14"/>
      <c r="AH8" s="14"/>
      <c r="AI8" s="15"/>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row>
    <row r="9" spans="1:63" x14ac:dyDescent="0.2">
      <c r="A9" s="16"/>
      <c r="B9" s="16"/>
      <c r="C9" s="16"/>
      <c r="D9" s="16"/>
      <c r="E9" s="16"/>
      <c r="F9" s="16"/>
      <c r="G9" s="16"/>
      <c r="H9" s="16"/>
      <c r="I9" s="16"/>
      <c r="J9" s="16"/>
      <c r="K9" s="16"/>
      <c r="L9" s="16"/>
      <c r="M9" s="16"/>
      <c r="N9" s="16"/>
      <c r="O9" s="16"/>
      <c r="P9" s="16"/>
      <c r="Q9" s="16"/>
      <c r="R9" s="16"/>
      <c r="S9" s="16"/>
      <c r="T9" s="16"/>
      <c r="U9" s="17"/>
      <c r="V9" s="17"/>
      <c r="W9" s="17"/>
      <c r="X9" s="17"/>
      <c r="Y9" s="17"/>
      <c r="Z9" s="17"/>
      <c r="AA9" s="17"/>
      <c r="AB9" s="17"/>
      <c r="AC9" s="17"/>
      <c r="AD9" s="16"/>
      <c r="AE9" s="16"/>
      <c r="AF9" s="16"/>
      <c r="AG9" s="16"/>
      <c r="AH9" s="16"/>
      <c r="AI9" s="16"/>
      <c r="AJ9" s="126"/>
      <c r="AK9" s="126"/>
      <c r="AL9" s="126"/>
      <c r="AM9" s="126"/>
      <c r="AN9" s="126"/>
      <c r="AO9" s="126"/>
      <c r="AP9" s="126"/>
      <c r="AQ9" s="126"/>
      <c r="AR9" s="126"/>
      <c r="AS9" s="126"/>
      <c r="AT9" s="126"/>
      <c r="AU9" s="126"/>
      <c r="AV9" s="126"/>
      <c r="AW9" s="126"/>
      <c r="AX9" s="126"/>
      <c r="AY9" s="126"/>
      <c r="AZ9" s="126"/>
      <c r="BA9" s="126"/>
      <c r="BB9" s="126"/>
      <c r="BC9" s="126"/>
      <c r="BD9" s="126"/>
      <c r="BE9" s="126"/>
      <c r="BF9" s="126"/>
      <c r="BG9" s="126"/>
      <c r="BH9" s="126"/>
      <c r="BI9" s="126"/>
      <c r="BJ9" s="126"/>
      <c r="BK9" s="126"/>
    </row>
    <row r="10" spans="1:63" x14ac:dyDescent="0.2">
      <c r="A10" s="16"/>
      <c r="B10" s="16" t="s">
        <v>9</v>
      </c>
      <c r="C10" s="16"/>
      <c r="D10" s="18">
        <v>2</v>
      </c>
      <c r="E10" s="19" t="s">
        <v>94</v>
      </c>
      <c r="F10" s="16"/>
      <c r="G10" s="16"/>
      <c r="H10" s="16"/>
      <c r="I10" s="20" t="s">
        <v>10</v>
      </c>
      <c r="J10" s="21" t="s">
        <v>11</v>
      </c>
      <c r="K10" s="16"/>
      <c r="L10" s="16"/>
      <c r="M10" s="16"/>
      <c r="N10" s="16"/>
      <c r="O10" s="16"/>
      <c r="P10" s="16"/>
      <c r="Q10" s="16"/>
      <c r="R10" s="16"/>
      <c r="S10" s="16"/>
      <c r="T10" s="16"/>
      <c r="U10" s="17"/>
      <c r="V10" s="17"/>
      <c r="W10" s="17"/>
      <c r="X10" s="17"/>
      <c r="Y10" s="17"/>
      <c r="Z10" s="17"/>
      <c r="AA10" s="17"/>
      <c r="AB10" s="17"/>
      <c r="AC10" s="17"/>
      <c r="AD10" s="16"/>
      <c r="AE10" s="16"/>
      <c r="AF10" s="16"/>
      <c r="AG10" s="16"/>
      <c r="AH10" s="16"/>
      <c r="AI10" s="16"/>
      <c r="AJ10" s="126" t="s">
        <v>12</v>
      </c>
      <c r="AK10" s="126">
        <f>IF(D10=2,1,0.3)</f>
        <v>1</v>
      </c>
      <c r="AL10" s="126"/>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row>
    <row r="11" spans="1:63" x14ac:dyDescent="0.2">
      <c r="A11" s="16"/>
      <c r="B11" s="16" t="s">
        <v>13</v>
      </c>
      <c r="C11" s="16"/>
      <c r="D11" s="18">
        <v>1</v>
      </c>
      <c r="E11" s="19" t="s">
        <v>94</v>
      </c>
      <c r="F11" s="16"/>
      <c r="G11" s="16"/>
      <c r="H11" s="16"/>
      <c r="I11" s="20"/>
      <c r="J11" s="22" t="s">
        <v>14</v>
      </c>
      <c r="K11" s="16"/>
      <c r="L11" s="16"/>
      <c r="M11" s="16"/>
      <c r="N11" s="16"/>
      <c r="O11" s="23"/>
      <c r="P11" s="23"/>
      <c r="Q11" s="23"/>
      <c r="R11" s="23"/>
      <c r="S11" s="23"/>
      <c r="T11" s="23"/>
      <c r="U11" s="17"/>
      <c r="V11" s="17"/>
      <c r="W11" s="17"/>
      <c r="X11" s="17"/>
      <c r="Y11" s="17"/>
      <c r="Z11" s="17"/>
      <c r="AA11" s="17"/>
      <c r="AB11" s="17"/>
      <c r="AC11" s="17"/>
      <c r="AD11" s="16"/>
      <c r="AE11" s="16"/>
      <c r="AF11" s="16"/>
      <c r="AG11" s="16"/>
      <c r="AH11" s="16"/>
      <c r="AI11" s="16"/>
      <c r="AJ11" s="126"/>
      <c r="AK11" s="126"/>
      <c r="AL11" s="126"/>
      <c r="AM11" s="126"/>
      <c r="AN11" s="126"/>
      <c r="AO11" s="126"/>
      <c r="AP11" s="126"/>
      <c r="AQ11" s="126"/>
      <c r="AR11" s="126"/>
      <c r="AS11" s="126"/>
      <c r="AT11" s="126"/>
      <c r="AU11" s="126"/>
      <c r="AV11" s="126"/>
      <c r="AW11" s="126"/>
      <c r="AX11" s="126"/>
      <c r="AY11" s="126"/>
      <c r="AZ11" s="126"/>
      <c r="BA11" s="126"/>
      <c r="BB11" s="126"/>
      <c r="BC11" s="126"/>
      <c r="BD11" s="126"/>
      <c r="BE11" s="126"/>
      <c r="BF11" s="126"/>
      <c r="BG11" s="126"/>
      <c r="BH11" s="126"/>
      <c r="BI11" s="126"/>
      <c r="BJ11" s="126"/>
      <c r="BK11" s="126"/>
    </row>
    <row r="12" spans="1:63" x14ac:dyDescent="0.2">
      <c r="A12" s="16"/>
      <c r="B12" s="19"/>
      <c r="C12" s="16"/>
      <c r="D12" s="19"/>
      <c r="E12" s="19"/>
      <c r="F12" s="16"/>
      <c r="G12" s="16"/>
      <c r="H12" s="16"/>
      <c r="I12" s="24"/>
      <c r="J12" s="25"/>
      <c r="K12" s="16"/>
      <c r="L12" s="16"/>
      <c r="M12" s="16"/>
      <c r="N12" s="16"/>
      <c r="O12" s="23"/>
      <c r="P12" s="23"/>
      <c r="Q12" s="23"/>
      <c r="R12" s="23"/>
      <c r="S12" s="23"/>
      <c r="T12" s="23"/>
      <c r="U12" s="17"/>
      <c r="V12" s="17"/>
      <c r="W12" s="17"/>
      <c r="X12" s="17"/>
      <c r="Y12" s="17"/>
      <c r="Z12" s="17"/>
      <c r="AA12" s="17"/>
      <c r="AB12" s="17"/>
      <c r="AC12" s="17"/>
      <c r="AD12" s="16"/>
      <c r="AE12" s="16"/>
      <c r="AF12" s="16"/>
      <c r="AG12" s="16"/>
      <c r="AH12" s="16"/>
      <c r="AI12" s="16"/>
      <c r="AJ12" s="126"/>
      <c r="AK12" s="126"/>
      <c r="AL12" s="126"/>
      <c r="AM12" s="126"/>
      <c r="AN12" s="126"/>
      <c r="AO12" s="126"/>
      <c r="AP12" s="126"/>
      <c r="AQ12" s="126"/>
      <c r="AR12" s="126"/>
      <c r="AS12" s="126"/>
      <c r="AT12" s="126"/>
      <c r="AU12" s="126"/>
      <c r="AV12" s="126"/>
      <c r="AW12" s="126"/>
      <c r="AX12" s="126"/>
      <c r="AY12" s="126"/>
      <c r="AZ12" s="126"/>
      <c r="BA12" s="126"/>
      <c r="BB12" s="126"/>
      <c r="BC12" s="126"/>
      <c r="BD12" s="126"/>
      <c r="BE12" s="126"/>
      <c r="BF12" s="126"/>
      <c r="BG12" s="126"/>
      <c r="BH12" s="126"/>
      <c r="BI12" s="126"/>
      <c r="BJ12" s="126"/>
      <c r="BK12" s="126"/>
    </row>
    <row r="13" spans="1:63" ht="16" thickBot="1" x14ac:dyDescent="0.25">
      <c r="A13" s="16"/>
      <c r="B13" s="16"/>
      <c r="C13" s="16"/>
      <c r="D13" s="16"/>
      <c r="E13" s="16"/>
      <c r="F13" s="16"/>
      <c r="G13" s="16"/>
      <c r="H13" s="16"/>
      <c r="I13" s="24"/>
      <c r="J13" s="26"/>
      <c r="K13" s="16"/>
      <c r="L13" s="16"/>
      <c r="M13" s="16"/>
      <c r="N13" s="16"/>
      <c r="O13" s="23"/>
      <c r="P13" s="23"/>
      <c r="Q13" s="23"/>
      <c r="R13" s="23"/>
      <c r="S13" s="23"/>
      <c r="T13" s="23"/>
      <c r="U13" s="17"/>
      <c r="V13" s="17"/>
      <c r="W13" s="17"/>
      <c r="X13" s="17"/>
      <c r="Y13" s="17"/>
      <c r="Z13" s="17"/>
      <c r="AA13" s="17"/>
      <c r="AB13" s="17"/>
      <c r="AC13" s="17"/>
      <c r="AD13" s="16"/>
      <c r="AE13" s="16"/>
      <c r="AF13" s="16"/>
      <c r="AG13" s="16"/>
      <c r="AH13" s="16"/>
      <c r="AI13" s="16"/>
      <c r="AJ13" s="126"/>
      <c r="AK13" s="126"/>
      <c r="AL13" s="126"/>
      <c r="AM13" s="126"/>
      <c r="AN13" s="126"/>
      <c r="AO13" s="126"/>
      <c r="AP13" s="126"/>
      <c r="AQ13" s="126"/>
      <c r="AR13" s="126">
        <f>900*0.003</f>
        <v>2.7</v>
      </c>
      <c r="AS13" s="126"/>
      <c r="AT13" s="126"/>
      <c r="AU13" s="126"/>
      <c r="AV13" s="126"/>
      <c r="AW13" s="126"/>
      <c r="AX13" s="126"/>
      <c r="AY13" s="126"/>
      <c r="AZ13" s="126"/>
      <c r="BA13" s="126"/>
      <c r="BB13" s="126"/>
      <c r="BC13" s="126"/>
      <c r="BD13" s="126"/>
      <c r="BE13" s="126"/>
      <c r="BF13" s="126"/>
      <c r="BG13" s="126"/>
      <c r="BH13" s="126"/>
      <c r="BI13" s="126"/>
      <c r="BJ13" s="126"/>
      <c r="BK13" s="126"/>
    </row>
    <row r="14" spans="1:63" ht="16" thickBot="1" x14ac:dyDescent="0.25">
      <c r="A14" s="16"/>
      <c r="B14" s="27" t="s">
        <v>15</v>
      </c>
      <c r="C14" s="28"/>
      <c r="D14" s="29" t="s">
        <v>16</v>
      </c>
      <c r="E14" s="28"/>
      <c r="F14" s="30"/>
      <c r="G14" s="31"/>
      <c r="H14" s="32"/>
      <c r="I14" s="33"/>
      <c r="J14" s="16"/>
      <c r="K14" s="23"/>
      <c r="L14" s="23"/>
      <c r="M14" s="23"/>
      <c r="N14" s="23"/>
      <c r="O14" s="27" t="s">
        <v>17</v>
      </c>
      <c r="P14" s="30"/>
      <c r="Q14" s="31"/>
      <c r="R14" s="31"/>
      <c r="S14" s="34" t="s">
        <v>18</v>
      </c>
      <c r="T14" s="35" t="s">
        <v>18</v>
      </c>
      <c r="U14" s="17"/>
      <c r="V14" s="17"/>
      <c r="W14" s="17"/>
      <c r="X14" s="17"/>
      <c r="Y14" s="17"/>
      <c r="Z14" s="17"/>
      <c r="AA14" s="17"/>
      <c r="AB14" s="17"/>
      <c r="AC14" s="17"/>
      <c r="AD14" s="16"/>
      <c r="AE14" s="16"/>
      <c r="AF14" s="16"/>
      <c r="AG14" s="16"/>
      <c r="AH14" s="16"/>
      <c r="AI14" s="36"/>
      <c r="AJ14" s="126"/>
      <c r="AK14" s="126"/>
      <c r="AL14" s="126"/>
      <c r="AM14" s="126"/>
      <c r="AN14" s="126"/>
      <c r="AO14" s="126"/>
      <c r="AP14" s="126"/>
      <c r="AQ14" s="126"/>
      <c r="AR14" s="126"/>
      <c r="AS14" s="126"/>
      <c r="AT14" s="126"/>
      <c r="AU14" s="126"/>
      <c r="AV14" s="126"/>
      <c r="AW14" s="126"/>
      <c r="AX14" s="126"/>
      <c r="AY14" s="126"/>
      <c r="AZ14" s="126"/>
      <c r="BA14" s="126"/>
      <c r="BB14" s="126"/>
      <c r="BC14" s="126"/>
      <c r="BD14" s="126"/>
      <c r="BE14" s="126"/>
      <c r="BF14" s="126"/>
      <c r="BG14" s="126"/>
      <c r="BH14" s="126"/>
      <c r="BI14" s="126"/>
      <c r="BJ14" s="126"/>
      <c r="BK14" s="126"/>
    </row>
    <row r="15" spans="1:63" ht="15" customHeight="1" x14ac:dyDescent="0.2">
      <c r="A15" s="16"/>
      <c r="B15" s="37" t="s">
        <v>19</v>
      </c>
      <c r="C15" s="38" t="s">
        <v>19</v>
      </c>
      <c r="D15" s="38"/>
      <c r="E15" s="38" t="s">
        <v>20</v>
      </c>
      <c r="F15" s="38" t="s">
        <v>21</v>
      </c>
      <c r="G15" s="38" t="s">
        <v>22</v>
      </c>
      <c r="H15" s="38" t="s">
        <v>23</v>
      </c>
      <c r="I15" s="226" t="s">
        <v>24</v>
      </c>
      <c r="J15" s="38"/>
      <c r="K15" s="38"/>
      <c r="L15" s="38"/>
      <c r="M15" s="38" t="s">
        <v>23</v>
      </c>
      <c r="N15" s="38" t="s">
        <v>23</v>
      </c>
      <c r="O15" s="39" t="s">
        <v>23</v>
      </c>
      <c r="P15" s="38" t="s">
        <v>23</v>
      </c>
      <c r="Q15" s="38" t="s">
        <v>25</v>
      </c>
      <c r="R15" s="38" t="s">
        <v>26</v>
      </c>
      <c r="S15" s="40" t="s">
        <v>27</v>
      </c>
      <c r="T15" s="41" t="s">
        <v>27</v>
      </c>
      <c r="U15" s="42" t="s">
        <v>28</v>
      </c>
      <c r="V15" s="43" t="s">
        <v>29</v>
      </c>
      <c r="W15" s="42" t="s">
        <v>30</v>
      </c>
      <c r="X15" s="45"/>
      <c r="Y15" s="44" t="s">
        <v>31</v>
      </c>
      <c r="Z15" s="45"/>
      <c r="AA15" s="42" t="s">
        <v>32</v>
      </c>
      <c r="AB15" s="43" t="s">
        <v>32</v>
      </c>
      <c r="AC15" s="43" t="s">
        <v>33</v>
      </c>
      <c r="AD15" s="45"/>
      <c r="AE15" s="42" t="s">
        <v>29</v>
      </c>
      <c r="AF15" s="43" t="s">
        <v>34</v>
      </c>
      <c r="AG15" s="43" t="s">
        <v>35</v>
      </c>
      <c r="AH15" s="45"/>
      <c r="AI15" s="46"/>
      <c r="AJ15" s="214" t="s">
        <v>36</v>
      </c>
      <c r="AK15" s="214" t="s">
        <v>37</v>
      </c>
      <c r="AL15" s="214" t="s">
        <v>38</v>
      </c>
      <c r="AM15" s="214" t="s">
        <v>39</v>
      </c>
      <c r="AN15" s="214" t="s">
        <v>34</v>
      </c>
      <c r="AO15" s="214" t="s">
        <v>40</v>
      </c>
      <c r="AP15" s="214" t="s">
        <v>41</v>
      </c>
      <c r="AQ15" s="214" t="s">
        <v>41</v>
      </c>
      <c r="AR15" s="126" t="s">
        <v>40</v>
      </c>
      <c r="AS15" s="126" t="s">
        <v>40</v>
      </c>
      <c r="AT15" s="126"/>
      <c r="AU15" s="126"/>
      <c r="AV15" s="126"/>
      <c r="AW15" s="126"/>
      <c r="AX15" s="126" t="s">
        <v>42</v>
      </c>
      <c r="AY15" s="126"/>
      <c r="AZ15" s="126"/>
      <c r="BA15" s="126"/>
      <c r="BB15" s="126"/>
      <c r="BC15" s="126" t="s">
        <v>43</v>
      </c>
      <c r="BD15" s="126"/>
      <c r="BE15" s="126"/>
      <c r="BF15" s="126"/>
      <c r="BG15" s="126"/>
      <c r="BH15" s="126" t="s">
        <v>44</v>
      </c>
      <c r="BI15" s="126"/>
      <c r="BJ15" s="126"/>
      <c r="BK15" s="126"/>
    </row>
    <row r="16" spans="1:63" ht="16" thickBot="1" x14ac:dyDescent="0.25">
      <c r="A16" s="16"/>
      <c r="B16" s="48" t="s">
        <v>45</v>
      </c>
      <c r="C16" s="49" t="s">
        <v>46</v>
      </c>
      <c r="D16" s="49" t="s">
        <v>47</v>
      </c>
      <c r="E16" s="49" t="s">
        <v>48</v>
      </c>
      <c r="F16" s="49" t="s">
        <v>48</v>
      </c>
      <c r="G16" s="49" t="s">
        <v>48</v>
      </c>
      <c r="H16" s="49" t="s">
        <v>49</v>
      </c>
      <c r="I16" s="227"/>
      <c r="J16" s="49" t="s">
        <v>50</v>
      </c>
      <c r="K16" s="49" t="s">
        <v>51</v>
      </c>
      <c r="L16" s="49" t="s">
        <v>52</v>
      </c>
      <c r="M16" s="49" t="s">
        <v>37</v>
      </c>
      <c r="N16" s="49" t="s">
        <v>53</v>
      </c>
      <c r="O16" s="50" t="s">
        <v>54</v>
      </c>
      <c r="P16" s="49" t="s">
        <v>55</v>
      </c>
      <c r="Q16" s="49" t="s">
        <v>56</v>
      </c>
      <c r="R16" s="49" t="s">
        <v>57</v>
      </c>
      <c r="S16" s="51" t="s">
        <v>58</v>
      </c>
      <c r="T16" s="52" t="s">
        <v>34</v>
      </c>
      <c r="U16" s="53" t="s">
        <v>59</v>
      </c>
      <c r="V16" s="54" t="s">
        <v>60</v>
      </c>
      <c r="W16" s="53" t="s">
        <v>61</v>
      </c>
      <c r="X16" s="56" t="s">
        <v>62</v>
      </c>
      <c r="Y16" s="55" t="s">
        <v>63</v>
      </c>
      <c r="Z16" s="56" t="s">
        <v>62</v>
      </c>
      <c r="AA16" s="53" t="s">
        <v>64</v>
      </c>
      <c r="AB16" s="54" t="s">
        <v>49</v>
      </c>
      <c r="AC16" s="54" t="s">
        <v>30</v>
      </c>
      <c r="AD16" s="56" t="s">
        <v>62</v>
      </c>
      <c r="AE16" s="57" t="s">
        <v>34</v>
      </c>
      <c r="AF16" s="58" t="s">
        <v>65</v>
      </c>
      <c r="AG16" s="58" t="s">
        <v>34</v>
      </c>
      <c r="AH16" s="59" t="s">
        <v>62</v>
      </c>
      <c r="AI16" s="46"/>
      <c r="AJ16" s="214"/>
      <c r="AK16" s="214"/>
      <c r="AL16" s="214"/>
      <c r="AM16" s="214" t="s">
        <v>66</v>
      </c>
      <c r="AN16" s="214"/>
      <c r="AO16" s="214" t="s">
        <v>67</v>
      </c>
      <c r="AP16" s="214" t="s">
        <v>68</v>
      </c>
      <c r="AQ16" s="214" t="s">
        <v>69</v>
      </c>
      <c r="AR16" s="126" t="s">
        <v>70</v>
      </c>
      <c r="AS16" s="126" t="s">
        <v>71</v>
      </c>
      <c r="AT16" s="126" t="s">
        <v>72</v>
      </c>
      <c r="AU16" s="126" t="s">
        <v>73</v>
      </c>
      <c r="AV16" s="126" t="s">
        <v>74</v>
      </c>
      <c r="AW16" s="126" t="s">
        <v>75</v>
      </c>
      <c r="AX16" s="126" t="s">
        <v>76</v>
      </c>
      <c r="AY16" s="126" t="s">
        <v>77</v>
      </c>
      <c r="AZ16" s="126" t="s">
        <v>78</v>
      </c>
      <c r="BA16" s="126" t="s">
        <v>79</v>
      </c>
      <c r="BB16" s="126"/>
      <c r="BC16" s="126" t="s">
        <v>80</v>
      </c>
      <c r="BD16" s="126" t="s">
        <v>81</v>
      </c>
      <c r="BE16" s="126"/>
      <c r="BF16" s="126"/>
      <c r="BG16" s="126"/>
      <c r="BH16" s="215">
        <f>E51/2000</f>
        <v>0.25</v>
      </c>
      <c r="BI16" s="126"/>
      <c r="BJ16" s="126"/>
      <c r="BK16" s="126"/>
    </row>
    <row r="17" spans="1:63" ht="18" customHeight="1" x14ac:dyDescent="0.2">
      <c r="A17" s="60">
        <v>1</v>
      </c>
      <c r="B17" s="61" t="s">
        <v>82</v>
      </c>
      <c r="C17" s="62" t="s">
        <v>82</v>
      </c>
      <c r="D17" s="62" t="s">
        <v>82</v>
      </c>
      <c r="E17" s="63">
        <v>185</v>
      </c>
      <c r="F17" s="64">
        <v>22</v>
      </c>
      <c r="G17" s="65">
        <v>600</v>
      </c>
      <c r="H17" s="63">
        <v>33</v>
      </c>
      <c r="I17" s="63">
        <v>8</v>
      </c>
      <c r="J17" s="63">
        <v>37</v>
      </c>
      <c r="K17" s="63">
        <v>3</v>
      </c>
      <c r="L17" s="63">
        <v>5</v>
      </c>
      <c r="M17" s="63">
        <v>44</v>
      </c>
      <c r="N17" s="63">
        <v>5</v>
      </c>
      <c r="O17" s="66">
        <v>59</v>
      </c>
      <c r="P17" s="63">
        <v>12</v>
      </c>
      <c r="Q17" s="63">
        <v>35</v>
      </c>
      <c r="R17" s="63">
        <v>89</v>
      </c>
      <c r="S17" s="67"/>
      <c r="T17" s="68"/>
      <c r="U17" s="69">
        <f>IF(AN17="","",MIN(AP17:AQ17))</f>
        <v>22.417990423718042</v>
      </c>
      <c r="V17" s="70">
        <f t="shared" ref="V17:V48" si="0">IF(U17="","",MIN(AU17,AV17))</f>
        <v>3.2182026941397881</v>
      </c>
      <c r="W17" s="112">
        <f t="shared" ref="W17:W48" si="1">IF(U17="","",(AT17*2000)/U17*V17)</f>
        <v>2084.410878749934</v>
      </c>
      <c r="X17" s="71">
        <f>IF(W17="","",RANK(W17,$W$17:$W$41,0))</f>
        <v>4</v>
      </c>
      <c r="Y17" s="72">
        <f>IF(U17="","",2000/U17*V17)</f>
        <v>287.10893646693302</v>
      </c>
      <c r="Z17" s="71">
        <f t="shared" ref="Z17:Z48" si="2">IF(Y17="","",RANK(Y17,$Y$17:$Y$41,0))</f>
        <v>2</v>
      </c>
      <c r="AA17" s="73">
        <f t="shared" ref="AA17:AA48" si="3">IF(F17="","",G17/F17)</f>
        <v>27.272727272727273</v>
      </c>
      <c r="AB17" s="74">
        <f t="shared" ref="AB17:AB48" si="4">IF(F17="","",G17/(F17*H17*0.01))</f>
        <v>82.644628099173559</v>
      </c>
      <c r="AC17" s="75">
        <f t="shared" ref="AC17:AC48" si="5">IF(W17="","",IF(W17=0,G17,G17/W17+BG17/V17))</f>
        <v>0.30997078737541606</v>
      </c>
      <c r="AD17" s="76">
        <f t="shared" ref="AD17:AD48" si="6">IF(AC17="","",RANK(AC17,$AC$17:$AC$41,1))</f>
        <v>4</v>
      </c>
      <c r="AE17" s="77">
        <f>AN17</f>
        <v>0.51836057832536098</v>
      </c>
      <c r="AF17" s="78">
        <f t="shared" ref="AF17:AF48" si="7">IF(AE17="","",AE17*F17*2000*H17*0.01)</f>
        <v>7526.5955972842412</v>
      </c>
      <c r="AG17" s="79">
        <f t="shared" ref="AG17:AG48" si="8">IF(AE17="","",G17/AF17)</f>
        <v>7.9717316048771511E-2</v>
      </c>
      <c r="AH17" s="80">
        <f t="shared" ref="AH17:AH48" si="9">IF(AG17="","",RANK(AG17,$AG$17:$AG$41,1))</f>
        <v>4</v>
      </c>
      <c r="AI17" s="81"/>
      <c r="AJ17" s="216">
        <f t="shared" ref="AJ17:AJ48" si="10">IF(P17="","",100-L17-P17)</f>
        <v>83</v>
      </c>
      <c r="AK17" s="216">
        <f t="shared" ref="AK17:AK48" si="11">M17-Q17</f>
        <v>9</v>
      </c>
      <c r="AL17" s="126">
        <f>IF(AJ17="","",(AK17/100*4.1*0.98+(Q17*0.01*R17)/100*4.1+(J17*O17*AK$10*0.01)/100*4.1+N17/100*5+I17/100*5.1*AJ17*0.01+(K17-1)/100*8.99*AJ17*0.01)*0.82)</f>
        <v>2.6827726799999989</v>
      </c>
      <c r="AM17" s="216">
        <f t="shared" ref="AM17:AM48" si="12">IF(AL17="",AR17,(1.37*AL17-0.138*AL17*AL17+0.0105*AL17*AL17*AL17-1.12)/2.2046)</f>
        <v>0.80056069428546761</v>
      </c>
      <c r="AN17" s="216">
        <f t="shared" ref="AN17:AN48" si="13">IF(AL17="",AS17,(1.42*AL17-0.174*AL17*AL17+0.0122*AL17*AL17*AL17-1.65)/2.2046)</f>
        <v>0.51836057832536098</v>
      </c>
      <c r="AO17" s="126">
        <f t="shared" ref="AO17:AO48" si="14">AM17*1090</f>
        <v>872.6111567711597</v>
      </c>
      <c r="AP17" s="126">
        <f t="shared" ref="AP17:AP48" si="15">((408^0.75*(0.2435*AM17*2.2045-0.0466*(AM17*2.2045)^2-0.0869))/(AM17*2.2045))*2.2045</f>
        <v>22.417990423718042</v>
      </c>
      <c r="AQ17" s="126">
        <f t="shared" ref="AQ17:AQ48" si="16">IF(J17="","",(900*0.012)/(J17*0.01))</f>
        <v>29.189189189189193</v>
      </c>
      <c r="AR17" s="126">
        <f t="shared" ref="AR17:AR48" si="17">IF(AK17=0,"",S17)</f>
        <v>0</v>
      </c>
      <c r="AS17" s="126">
        <f t="shared" ref="AS17:AS48" si="18">IF(AK17=0,"",T17)</f>
        <v>0</v>
      </c>
      <c r="AT17" s="126">
        <f t="shared" ref="AT17:AT48" si="19">H17*0.01*F17</f>
        <v>7.2600000000000007</v>
      </c>
      <c r="AU17" s="126">
        <f t="shared" ref="AU17:AU48" si="20">IF(BJ17&lt;0,0,((13.91*358.71^-0.6837*BJ17^0.9116))*2.2045)</f>
        <v>3.4579745092970029</v>
      </c>
      <c r="AV17" s="126">
        <f t="shared" ref="AV17:AV48" si="21">((29.4*5.673+AW17)/268)*2.2045</f>
        <v>3.2182026941397881</v>
      </c>
      <c r="AW17" s="126">
        <f t="shared" ref="AW17:AW48" si="22">(AX17)*(0.834-(298.8*0.00114))</f>
        <v>224.44914680402053</v>
      </c>
      <c r="AX17" s="126">
        <f t="shared" ref="AX17:AX48" si="23">(AY17+AZ17)-301</f>
        <v>454.93251853387437</v>
      </c>
      <c r="AY17" s="126">
        <f t="shared" ref="AY17:AY48" si="24">(I17*0.01*U17*0.32)*453.6*0.75</f>
        <v>195.24096875901131</v>
      </c>
      <c r="AZ17" s="126">
        <f t="shared" ref="AZ17:AZ48" si="25">MIN(BB17:BC17)*0.64</f>
        <v>560.69154977486301</v>
      </c>
      <c r="BA17" s="126">
        <f t="shared" ref="BA17:BA48" si="26">0.68*I17*0.01*U17*453.6</f>
        <v>553.18274481719868</v>
      </c>
      <c r="BB17" s="126">
        <f t="shared" ref="BB17:BB48" si="27">BF17+BA17</f>
        <v>876.08054652322335</v>
      </c>
      <c r="BC17" s="126">
        <f t="shared" ref="BC17:BC48" si="28">IF(AL17="",AO17,0.14765*(M17*0.01*AJ17*0.01+J17*0.01*O17*0.01)*U17*453.6)</f>
        <v>876.08054652322335</v>
      </c>
      <c r="BD17" s="126">
        <f t="shared" ref="BD17:BD48" si="29">IF(O17="",55,O17)</f>
        <v>59</v>
      </c>
      <c r="BE17" s="126"/>
      <c r="BF17" s="126">
        <f t="shared" ref="BF17:BF48" si="30">IF($D$11=1,BC17-BA17,0)</f>
        <v>322.89780170602467</v>
      </c>
      <c r="BG17" s="215">
        <f t="shared" ref="BG17:BG48" si="31">IF($D$11=1,$BH$16*BF17/BH17,0)</f>
        <v>7.1185582386689747E-2</v>
      </c>
      <c r="BH17" s="126">
        <f t="shared" ref="BH17:BH48" si="32">250*0.01*453.6</f>
        <v>1134</v>
      </c>
      <c r="BI17" s="126"/>
      <c r="BJ17" s="126">
        <f t="shared" ref="BJ17:BJ48" si="33">((U17*AM17-6.33)/AM17*AN17)</f>
        <v>7.5219470207997157</v>
      </c>
      <c r="BK17" s="126"/>
    </row>
    <row r="18" spans="1:63" ht="18" customHeight="1" x14ac:dyDescent="0.2">
      <c r="A18" s="60">
        <f>1+A17</f>
        <v>2</v>
      </c>
      <c r="B18" s="82" t="s">
        <v>83</v>
      </c>
      <c r="C18" s="83" t="s">
        <v>83</v>
      </c>
      <c r="D18" s="83" t="s">
        <v>83</v>
      </c>
      <c r="E18" s="83">
        <v>190</v>
      </c>
      <c r="F18" s="83">
        <v>23</v>
      </c>
      <c r="G18" s="84">
        <v>600</v>
      </c>
      <c r="H18" s="83">
        <v>45</v>
      </c>
      <c r="I18" s="83">
        <v>8</v>
      </c>
      <c r="J18" s="83">
        <v>45</v>
      </c>
      <c r="K18" s="83">
        <v>3.25</v>
      </c>
      <c r="L18" s="83">
        <v>5</v>
      </c>
      <c r="M18" s="83">
        <v>40</v>
      </c>
      <c r="N18" s="83">
        <v>5</v>
      </c>
      <c r="O18" s="85">
        <v>58</v>
      </c>
      <c r="P18" s="83">
        <v>15</v>
      </c>
      <c r="Q18" s="83">
        <v>33</v>
      </c>
      <c r="R18" s="83">
        <v>88</v>
      </c>
      <c r="S18" s="86"/>
      <c r="T18" s="87"/>
      <c r="U18" s="88">
        <f t="shared" ref="U18:U48" si="34">IF(AN18="","",MIN(AP18:AQ18))</f>
        <v>22.395432301035875</v>
      </c>
      <c r="V18" s="89">
        <f t="shared" si="0"/>
        <v>3.2053763012193901</v>
      </c>
      <c r="W18" s="90">
        <f t="shared" si="1"/>
        <v>2962.7152779798034</v>
      </c>
      <c r="X18" s="71">
        <f t="shared" ref="X18:X48" si="35">IF(W18="","",RANK(W18,$W$17:$W$41,0))</f>
        <v>1</v>
      </c>
      <c r="Y18" s="90">
        <f t="shared" ref="Y18:Y48" si="36">IF(U18="","",2000/U18*V18)</f>
        <v>286.25268386278299</v>
      </c>
      <c r="Z18" s="91">
        <f t="shared" si="2"/>
        <v>3</v>
      </c>
      <c r="AA18" s="73">
        <f t="shared" si="3"/>
        <v>26.086956521739129</v>
      </c>
      <c r="AB18" s="74">
        <f t="shared" si="4"/>
        <v>57.971014492753625</v>
      </c>
      <c r="AC18" s="92">
        <f t="shared" si="5"/>
        <v>0.22444486327873622</v>
      </c>
      <c r="AD18" s="93">
        <f t="shared" si="6"/>
        <v>1</v>
      </c>
      <c r="AE18" s="94">
        <f>AN18</f>
        <v>0.52074231469111509</v>
      </c>
      <c r="AF18" s="95">
        <f t="shared" si="7"/>
        <v>10779.365914106083</v>
      </c>
      <c r="AG18" s="96">
        <f t="shared" si="8"/>
        <v>5.5661901152722591E-2</v>
      </c>
      <c r="AH18" s="91">
        <f t="shared" si="9"/>
        <v>1</v>
      </c>
      <c r="AI18" s="81"/>
      <c r="AJ18" s="216">
        <f t="shared" si="10"/>
        <v>80</v>
      </c>
      <c r="AK18" s="216">
        <f t="shared" si="11"/>
        <v>7</v>
      </c>
      <c r="AL18" s="126">
        <f t="shared" ref="AL18:AL48" si="37">IF(AJ18="","",(AK18/100*4.1*0.98+(Q18*0.01*R18)/100*4.1+(J18*O18*AK$10*0.01)/100*4.1+N18/100*5+I18/100*5.1*AJ18*0.01+(K18-1)/100*8.99*AJ18*0.01)*0.82)</f>
        <v>2.6897804000000001</v>
      </c>
      <c r="AM18" s="216">
        <f t="shared" si="12"/>
        <v>0.80328130942442555</v>
      </c>
      <c r="AN18" s="216">
        <f t="shared" si="13"/>
        <v>0.52074231469111509</v>
      </c>
      <c r="AO18" s="126">
        <f t="shared" si="14"/>
        <v>875.5766272726238</v>
      </c>
      <c r="AP18" s="126">
        <f t="shared" si="15"/>
        <v>22.395432301035875</v>
      </c>
      <c r="AQ18" s="126">
        <f t="shared" si="16"/>
        <v>24</v>
      </c>
      <c r="AR18" s="126">
        <f t="shared" si="17"/>
        <v>0</v>
      </c>
      <c r="AS18" s="126">
        <f t="shared" si="18"/>
        <v>0</v>
      </c>
      <c r="AT18" s="126">
        <f t="shared" si="19"/>
        <v>10.35</v>
      </c>
      <c r="AU18" s="126">
        <f t="shared" si="20"/>
        <v>3.4733764912522429</v>
      </c>
      <c r="AV18" s="126">
        <f t="shared" si="21"/>
        <v>3.2053763012193901</v>
      </c>
      <c r="AW18" s="126">
        <f t="shared" si="22"/>
        <v>222.88984841315337</v>
      </c>
      <c r="AX18" s="126">
        <f t="shared" si="23"/>
        <v>451.77200064283329</v>
      </c>
      <c r="AY18" s="126">
        <f t="shared" si="24"/>
        <v>195.0445073615976</v>
      </c>
      <c r="AZ18" s="126">
        <f t="shared" si="25"/>
        <v>557.72749328123564</v>
      </c>
      <c r="BA18" s="126">
        <f t="shared" si="26"/>
        <v>552.62610419119312</v>
      </c>
      <c r="BB18" s="126">
        <f t="shared" si="27"/>
        <v>871.4492082519306</v>
      </c>
      <c r="BC18" s="126">
        <f t="shared" si="28"/>
        <v>871.4492082519306</v>
      </c>
      <c r="BD18" s="126">
        <f t="shared" si="29"/>
        <v>58</v>
      </c>
      <c r="BE18" s="126"/>
      <c r="BF18" s="126">
        <f t="shared" si="30"/>
        <v>318.82310406073748</v>
      </c>
      <c r="BG18" s="215">
        <f t="shared" si="31"/>
        <v>7.0287280436670527E-2</v>
      </c>
      <c r="BH18" s="126">
        <f t="shared" si="32"/>
        <v>1134</v>
      </c>
      <c r="BI18" s="126"/>
      <c r="BJ18" s="126">
        <f t="shared" si="33"/>
        <v>7.5587069300862684</v>
      </c>
      <c r="BK18" s="126"/>
    </row>
    <row r="19" spans="1:63" ht="18" customHeight="1" x14ac:dyDescent="0.2">
      <c r="A19" s="60">
        <f t="shared" ref="A19:A37" si="38">1+A18</f>
        <v>3</v>
      </c>
      <c r="B19" s="82" t="s">
        <v>84</v>
      </c>
      <c r="C19" s="83" t="s">
        <v>84</v>
      </c>
      <c r="D19" s="83" t="s">
        <v>84</v>
      </c>
      <c r="E19" s="83">
        <v>200</v>
      </c>
      <c r="F19" s="83">
        <v>25</v>
      </c>
      <c r="G19" s="84">
        <v>600</v>
      </c>
      <c r="H19" s="83">
        <v>40</v>
      </c>
      <c r="I19" s="83">
        <v>7</v>
      </c>
      <c r="J19" s="83">
        <v>29</v>
      </c>
      <c r="K19" s="83">
        <v>2.5</v>
      </c>
      <c r="L19" s="83">
        <v>5</v>
      </c>
      <c r="M19" s="83">
        <v>44</v>
      </c>
      <c r="N19" s="83">
        <v>5</v>
      </c>
      <c r="O19" s="85">
        <v>45</v>
      </c>
      <c r="P19" s="83">
        <v>13</v>
      </c>
      <c r="Q19" s="83">
        <v>31</v>
      </c>
      <c r="R19" s="83">
        <v>86</v>
      </c>
      <c r="S19" s="86"/>
      <c r="T19" s="87"/>
      <c r="U19" s="88">
        <f t="shared" si="34"/>
        <v>23.235013705778425</v>
      </c>
      <c r="V19" s="89">
        <f t="shared" si="0"/>
        <v>2.447761002947066</v>
      </c>
      <c r="W19" s="90">
        <f t="shared" si="1"/>
        <v>2106.9589490608482</v>
      </c>
      <c r="X19" s="71">
        <f t="shared" si="35"/>
        <v>3</v>
      </c>
      <c r="Y19" s="90">
        <f t="shared" si="36"/>
        <v>210.69589490608485</v>
      </c>
      <c r="Z19" s="91">
        <f t="shared" si="2"/>
        <v>6</v>
      </c>
      <c r="AA19" s="73">
        <f t="shared" si="3"/>
        <v>24</v>
      </c>
      <c r="AB19" s="74">
        <f t="shared" si="4"/>
        <v>60</v>
      </c>
      <c r="AC19" s="92">
        <f t="shared" si="5"/>
        <v>0.3084449700786418</v>
      </c>
      <c r="AD19" s="93">
        <f t="shared" si="6"/>
        <v>3</v>
      </c>
      <c r="AE19" s="94">
        <f t="shared" ref="AE19:AE48" si="39">AN19</f>
        <v>0.38248953945868192</v>
      </c>
      <c r="AF19" s="95">
        <f t="shared" si="7"/>
        <v>7649.7907891736395</v>
      </c>
      <c r="AG19" s="96">
        <f t="shared" si="8"/>
        <v>7.8433517534773567E-2</v>
      </c>
      <c r="AH19" s="91">
        <f t="shared" si="9"/>
        <v>3</v>
      </c>
      <c r="AI19" s="81"/>
      <c r="AJ19" s="216">
        <f t="shared" si="10"/>
        <v>82</v>
      </c>
      <c r="AK19" s="216">
        <f t="shared" si="11"/>
        <v>13</v>
      </c>
      <c r="AL19" s="126">
        <f t="shared" si="37"/>
        <v>2.2990889399999994</v>
      </c>
      <c r="AM19" s="216">
        <f t="shared" si="12"/>
        <v>0.6476965525666657</v>
      </c>
      <c r="AN19" s="216">
        <f t="shared" si="13"/>
        <v>0.38248953945868192</v>
      </c>
      <c r="AO19" s="126">
        <f t="shared" si="14"/>
        <v>705.98924229766556</v>
      </c>
      <c r="AP19" s="126">
        <f t="shared" si="15"/>
        <v>23.235013705778425</v>
      </c>
      <c r="AQ19" s="126">
        <f t="shared" si="16"/>
        <v>37.241379310344833</v>
      </c>
      <c r="AR19" s="126">
        <f t="shared" si="17"/>
        <v>0</v>
      </c>
      <c r="AS19" s="126">
        <f t="shared" si="18"/>
        <v>0</v>
      </c>
      <c r="AT19" s="126">
        <f t="shared" si="19"/>
        <v>10</v>
      </c>
      <c r="AU19" s="126">
        <f t="shared" si="20"/>
        <v>2.447761002947066</v>
      </c>
      <c r="AV19" s="126">
        <f t="shared" si="21"/>
        <v>2.8547010505116113</v>
      </c>
      <c r="AW19" s="126">
        <f t="shared" si="22"/>
        <v>180.25842759678477</v>
      </c>
      <c r="AX19" s="126">
        <f t="shared" si="23"/>
        <v>365.36303042918223</v>
      </c>
      <c r="AY19" s="126">
        <f t="shared" si="24"/>
        <v>177.0619572446104</v>
      </c>
      <c r="AZ19" s="126">
        <f t="shared" si="25"/>
        <v>489.30107318457186</v>
      </c>
      <c r="BA19" s="126">
        <f t="shared" si="26"/>
        <v>501.67554552639615</v>
      </c>
      <c r="BB19" s="126">
        <f t="shared" si="27"/>
        <v>764.53292685089355</v>
      </c>
      <c r="BC19" s="126">
        <f t="shared" si="28"/>
        <v>764.53292685089355</v>
      </c>
      <c r="BD19" s="126">
        <f t="shared" si="29"/>
        <v>45</v>
      </c>
      <c r="BE19" s="126"/>
      <c r="BF19" s="126">
        <f t="shared" si="30"/>
        <v>262.8573813244974</v>
      </c>
      <c r="BG19" s="215">
        <f t="shared" si="31"/>
        <v>5.7949158140321297E-2</v>
      </c>
      <c r="BH19" s="126">
        <f t="shared" si="32"/>
        <v>1134</v>
      </c>
      <c r="BI19" s="126"/>
      <c r="BJ19" s="126">
        <f t="shared" si="33"/>
        <v>5.1490430502206408</v>
      </c>
      <c r="BK19" s="126"/>
    </row>
    <row r="20" spans="1:63" ht="18" customHeight="1" thickBot="1" x14ac:dyDescent="0.25">
      <c r="A20" s="60">
        <f t="shared" si="38"/>
        <v>4</v>
      </c>
      <c r="B20" s="97" t="s">
        <v>85</v>
      </c>
      <c r="C20" s="98" t="s">
        <v>85</v>
      </c>
      <c r="D20" s="98" t="s">
        <v>85</v>
      </c>
      <c r="E20" s="98">
        <v>220</v>
      </c>
      <c r="F20" s="98">
        <v>26</v>
      </c>
      <c r="G20" s="99">
        <v>600</v>
      </c>
      <c r="H20" s="98">
        <v>30</v>
      </c>
      <c r="I20" s="98">
        <v>9</v>
      </c>
      <c r="J20" s="98">
        <v>41</v>
      </c>
      <c r="K20" s="98">
        <v>2.6</v>
      </c>
      <c r="L20" s="98">
        <v>6</v>
      </c>
      <c r="M20" s="98">
        <v>50</v>
      </c>
      <c r="N20" s="98">
        <v>6</v>
      </c>
      <c r="O20" s="100">
        <v>65</v>
      </c>
      <c r="P20" s="98">
        <v>15</v>
      </c>
      <c r="Q20" s="98">
        <v>33</v>
      </c>
      <c r="R20" s="98">
        <v>90</v>
      </c>
      <c r="S20" s="86"/>
      <c r="T20" s="87"/>
      <c r="U20" s="101">
        <f t="shared" si="34"/>
        <v>20.831220943272548</v>
      </c>
      <c r="V20" s="102">
        <f t="shared" si="0"/>
        <v>3.3757382451812394</v>
      </c>
      <c r="W20" s="103">
        <f t="shared" si="1"/>
        <v>2528.0091247764522</v>
      </c>
      <c r="X20" s="104">
        <f t="shared" si="35"/>
        <v>2</v>
      </c>
      <c r="Y20" s="103">
        <f t="shared" si="36"/>
        <v>324.10373394569899</v>
      </c>
      <c r="Z20" s="104">
        <f t="shared" si="2"/>
        <v>1</v>
      </c>
      <c r="AA20" s="105">
        <f t="shared" si="3"/>
        <v>23.076923076923077</v>
      </c>
      <c r="AB20" s="106">
        <f t="shared" si="4"/>
        <v>76.92307692307692</v>
      </c>
      <c r="AC20" s="107">
        <f t="shared" si="5"/>
        <v>0.25984634887664343</v>
      </c>
      <c r="AD20" s="108">
        <f t="shared" si="6"/>
        <v>2</v>
      </c>
      <c r="AE20" s="109">
        <f t="shared" si="39"/>
        <v>0.65188670298573659</v>
      </c>
      <c r="AF20" s="110">
        <f t="shared" si="7"/>
        <v>10169.43256657749</v>
      </c>
      <c r="AG20" s="111">
        <f t="shared" si="8"/>
        <v>5.900034206155607E-2</v>
      </c>
      <c r="AH20" s="104">
        <f t="shared" si="9"/>
        <v>2</v>
      </c>
      <c r="AI20" s="81"/>
      <c r="AJ20" s="216">
        <f t="shared" si="10"/>
        <v>79</v>
      </c>
      <c r="AK20" s="216">
        <f t="shared" si="11"/>
        <v>17</v>
      </c>
      <c r="AL20" s="126">
        <f t="shared" si="37"/>
        <v>3.0911159519999996</v>
      </c>
      <c r="AM20" s="216">
        <f t="shared" si="12"/>
        <v>0.95543999776806354</v>
      </c>
      <c r="AN20" s="216">
        <f t="shared" si="13"/>
        <v>0.65188670298573659</v>
      </c>
      <c r="AO20" s="126">
        <f t="shared" si="14"/>
        <v>1041.4295975671891</v>
      </c>
      <c r="AP20" s="126">
        <f t="shared" si="15"/>
        <v>20.831220943272548</v>
      </c>
      <c r="AQ20" s="126">
        <f t="shared" si="16"/>
        <v>26.341463414634145</v>
      </c>
      <c r="AR20" s="126">
        <f t="shared" si="17"/>
        <v>0</v>
      </c>
      <c r="AS20" s="126">
        <f t="shared" si="18"/>
        <v>0</v>
      </c>
      <c r="AT20" s="126">
        <f t="shared" si="19"/>
        <v>7.8</v>
      </c>
      <c r="AU20" s="126">
        <f t="shared" si="20"/>
        <v>4.1797639310506369</v>
      </c>
      <c r="AV20" s="126">
        <f t="shared" si="21"/>
        <v>3.3757382451812394</v>
      </c>
      <c r="AW20" s="126">
        <f t="shared" si="22"/>
        <v>243.60066763827274</v>
      </c>
      <c r="AX20" s="126">
        <f t="shared" si="23"/>
        <v>493.75044112766284</v>
      </c>
      <c r="AY20" s="126">
        <f t="shared" si="24"/>
        <v>204.09930330915802</v>
      </c>
      <c r="AZ20" s="126">
        <f t="shared" si="25"/>
        <v>590.65113781850482</v>
      </c>
      <c r="BA20" s="126">
        <f t="shared" si="26"/>
        <v>578.28135937594777</v>
      </c>
      <c r="BB20" s="126">
        <f t="shared" si="27"/>
        <v>922.89240284141374</v>
      </c>
      <c r="BC20" s="126">
        <f t="shared" si="28"/>
        <v>922.89240284141374</v>
      </c>
      <c r="BD20" s="126">
        <f t="shared" si="29"/>
        <v>65</v>
      </c>
      <c r="BE20" s="126"/>
      <c r="BF20" s="126">
        <f t="shared" si="30"/>
        <v>344.61104346546597</v>
      </c>
      <c r="BG20" s="215">
        <f t="shared" si="31"/>
        <v>7.597245226310978E-2</v>
      </c>
      <c r="BH20" s="126">
        <f t="shared" si="32"/>
        <v>1134</v>
      </c>
      <c r="BI20" s="126"/>
      <c r="BJ20" s="126">
        <f t="shared" si="33"/>
        <v>9.26070324170772</v>
      </c>
      <c r="BK20" s="126"/>
    </row>
    <row r="21" spans="1:63" ht="18" customHeight="1" x14ac:dyDescent="0.2">
      <c r="A21" s="60">
        <f t="shared" si="38"/>
        <v>5</v>
      </c>
      <c r="B21" s="82" t="s">
        <v>86</v>
      </c>
      <c r="C21" s="83" t="s">
        <v>86</v>
      </c>
      <c r="D21" s="83" t="s">
        <v>86</v>
      </c>
      <c r="E21" s="83">
        <v>165</v>
      </c>
      <c r="F21" s="83">
        <v>22</v>
      </c>
      <c r="G21" s="84">
        <v>600</v>
      </c>
      <c r="H21" s="83">
        <v>32</v>
      </c>
      <c r="I21" s="83">
        <v>4.5</v>
      </c>
      <c r="J21" s="83">
        <v>44</v>
      </c>
      <c r="K21" s="83">
        <v>3.58</v>
      </c>
      <c r="L21" s="83">
        <v>4</v>
      </c>
      <c r="M21" s="83">
        <v>35</v>
      </c>
      <c r="N21" s="83">
        <v>4</v>
      </c>
      <c r="O21" s="85">
        <v>55</v>
      </c>
      <c r="P21" s="83">
        <v>14</v>
      </c>
      <c r="Q21" s="83">
        <v>15</v>
      </c>
      <c r="R21" s="83">
        <v>78</v>
      </c>
      <c r="S21" s="86"/>
      <c r="T21" s="87"/>
      <c r="U21" s="69">
        <f t="shared" si="34"/>
        <v>23.197658531874836</v>
      </c>
      <c r="V21" s="70">
        <f t="shared" si="0"/>
        <v>2.5715575438587823</v>
      </c>
      <c r="W21" s="112">
        <f t="shared" si="1"/>
        <v>1560.8269329329316</v>
      </c>
      <c r="X21" s="71">
        <f t="shared" si="35"/>
        <v>6</v>
      </c>
      <c r="Y21" s="112">
        <f t="shared" si="36"/>
        <v>221.70837115524597</v>
      </c>
      <c r="Z21" s="71">
        <f t="shared" si="2"/>
        <v>5</v>
      </c>
      <c r="AA21" s="73">
        <f t="shared" si="3"/>
        <v>27.272727272727273</v>
      </c>
      <c r="AB21" s="74">
        <f t="shared" si="4"/>
        <v>85.227272727272734</v>
      </c>
      <c r="AC21" s="75">
        <f t="shared" si="5"/>
        <v>0.42726687419908593</v>
      </c>
      <c r="AD21" s="76">
        <f t="shared" si="6"/>
        <v>6</v>
      </c>
      <c r="AE21" s="113">
        <f t="shared" si="39"/>
        <v>0.39758279235797245</v>
      </c>
      <c r="AF21" s="114">
        <f t="shared" si="7"/>
        <v>5597.965716400251</v>
      </c>
      <c r="AG21" s="115">
        <f t="shared" si="8"/>
        <v>0.10718179252905956</v>
      </c>
      <c r="AH21" s="71">
        <f t="shared" si="9"/>
        <v>6</v>
      </c>
      <c r="AI21" s="81"/>
      <c r="AJ21" s="216">
        <f t="shared" si="10"/>
        <v>82</v>
      </c>
      <c r="AK21" s="216">
        <f t="shared" si="11"/>
        <v>20</v>
      </c>
      <c r="AL21" s="126">
        <f t="shared" si="37"/>
        <v>2.3401836008000001</v>
      </c>
      <c r="AM21" s="216">
        <f t="shared" si="12"/>
        <v>0.66445945473612</v>
      </c>
      <c r="AN21" s="216">
        <f t="shared" si="13"/>
        <v>0.39758279235797245</v>
      </c>
      <c r="AO21" s="126">
        <f t="shared" si="14"/>
        <v>724.26080566237079</v>
      </c>
      <c r="AP21" s="126">
        <f t="shared" si="15"/>
        <v>23.197658531874836</v>
      </c>
      <c r="AQ21" s="126">
        <f t="shared" si="16"/>
        <v>24.545454545454547</v>
      </c>
      <c r="AR21" s="126">
        <f t="shared" si="17"/>
        <v>0</v>
      </c>
      <c r="AS21" s="126">
        <f t="shared" si="18"/>
        <v>0</v>
      </c>
      <c r="AT21" s="126">
        <f t="shared" si="19"/>
        <v>7.04</v>
      </c>
      <c r="AU21" s="126">
        <f t="shared" si="20"/>
        <v>2.5715575438587823</v>
      </c>
      <c r="AV21" s="126">
        <f t="shared" si="21"/>
        <v>2.746263477628299</v>
      </c>
      <c r="AW21" s="126">
        <f t="shared" si="22"/>
        <v>167.07572424784956</v>
      </c>
      <c r="AX21" s="126">
        <f t="shared" si="23"/>
        <v>338.64321206046918</v>
      </c>
      <c r="AY21" s="126">
        <f t="shared" si="24"/>
        <v>113.642545428631</v>
      </c>
      <c r="AZ21" s="126">
        <f t="shared" si="25"/>
        <v>526.00066663183816</v>
      </c>
      <c r="BA21" s="126">
        <f t="shared" si="26"/>
        <v>321.98721204778786</v>
      </c>
      <c r="BB21" s="126">
        <f t="shared" si="27"/>
        <v>821.87604161224704</v>
      </c>
      <c r="BC21" s="126">
        <f t="shared" si="28"/>
        <v>821.87604161224704</v>
      </c>
      <c r="BD21" s="126">
        <f t="shared" si="29"/>
        <v>55</v>
      </c>
      <c r="BE21" s="126"/>
      <c r="BF21" s="126">
        <f t="shared" si="30"/>
        <v>499.88882956445917</v>
      </c>
      <c r="BG21" s="215">
        <f t="shared" si="31"/>
        <v>0.11020476842249982</v>
      </c>
      <c r="BH21" s="126">
        <f t="shared" si="32"/>
        <v>1134</v>
      </c>
      <c r="BI21" s="126"/>
      <c r="BJ21" s="126">
        <f t="shared" si="33"/>
        <v>5.4354012256135231</v>
      </c>
      <c r="BK21" s="126"/>
    </row>
    <row r="22" spans="1:63" ht="18" customHeight="1" x14ac:dyDescent="0.2">
      <c r="A22" s="60">
        <f t="shared" si="38"/>
        <v>6</v>
      </c>
      <c r="B22" s="82" t="s">
        <v>87</v>
      </c>
      <c r="C22" s="83" t="s">
        <v>87</v>
      </c>
      <c r="D22" s="83" t="s">
        <v>87</v>
      </c>
      <c r="E22" s="83">
        <v>186</v>
      </c>
      <c r="F22" s="83">
        <v>21</v>
      </c>
      <c r="G22" s="84">
        <v>600</v>
      </c>
      <c r="H22" s="83">
        <v>36</v>
      </c>
      <c r="I22" s="83">
        <v>6.8</v>
      </c>
      <c r="J22" s="83">
        <v>45</v>
      </c>
      <c r="K22" s="83">
        <v>4</v>
      </c>
      <c r="L22" s="83">
        <v>5</v>
      </c>
      <c r="M22" s="83">
        <v>39</v>
      </c>
      <c r="N22" s="83">
        <v>5</v>
      </c>
      <c r="O22" s="85">
        <v>53</v>
      </c>
      <c r="P22" s="83">
        <v>11</v>
      </c>
      <c r="Q22" s="83">
        <v>28</v>
      </c>
      <c r="R22" s="83">
        <v>82</v>
      </c>
      <c r="S22" s="86"/>
      <c r="T22" s="87"/>
      <c r="U22" s="88">
        <f t="shared" si="34"/>
        <v>22.761380506200137</v>
      </c>
      <c r="V22" s="89">
        <f t="shared" si="0"/>
        <v>3.0756273506348135</v>
      </c>
      <c r="W22" s="90">
        <f t="shared" si="1"/>
        <v>2043.0872164775312</v>
      </c>
      <c r="X22" s="71">
        <f t="shared" si="35"/>
        <v>5</v>
      </c>
      <c r="Y22" s="90">
        <f t="shared" si="36"/>
        <v>270.24963180919724</v>
      </c>
      <c r="Z22" s="91">
        <f t="shared" si="2"/>
        <v>4</v>
      </c>
      <c r="AA22" s="73">
        <f t="shared" si="3"/>
        <v>28.571428571428573</v>
      </c>
      <c r="AB22" s="74">
        <f t="shared" si="4"/>
        <v>79.365079365079353</v>
      </c>
      <c r="AC22" s="92">
        <f t="shared" si="5"/>
        <v>0.32131038175247645</v>
      </c>
      <c r="AD22" s="93">
        <f t="shared" si="6"/>
        <v>5</v>
      </c>
      <c r="AE22" s="94">
        <f t="shared" si="39"/>
        <v>0.47810449034167052</v>
      </c>
      <c r="AF22" s="95">
        <f t="shared" si="7"/>
        <v>7228.9398939660587</v>
      </c>
      <c r="AG22" s="96">
        <f t="shared" si="8"/>
        <v>8.299972178504561E-2</v>
      </c>
      <c r="AH22" s="91">
        <f t="shared" si="9"/>
        <v>5</v>
      </c>
      <c r="AI22" s="81"/>
      <c r="AJ22" s="216">
        <f t="shared" si="10"/>
        <v>84</v>
      </c>
      <c r="AK22" s="216">
        <f t="shared" si="11"/>
        <v>11</v>
      </c>
      <c r="AL22" s="126">
        <f t="shared" si="37"/>
        <v>2.5658209999999992</v>
      </c>
      <c r="AM22" s="216">
        <f t="shared" si="12"/>
        <v>0.75479705554241916</v>
      </c>
      <c r="AN22" s="216">
        <f t="shared" si="13"/>
        <v>0.47810449034167052</v>
      </c>
      <c r="AO22" s="126">
        <f t="shared" si="14"/>
        <v>822.72879054123689</v>
      </c>
      <c r="AP22" s="126">
        <f t="shared" si="15"/>
        <v>22.761380506200137</v>
      </c>
      <c r="AQ22" s="126">
        <f t="shared" si="16"/>
        <v>24</v>
      </c>
      <c r="AR22" s="126">
        <f t="shared" si="17"/>
        <v>0</v>
      </c>
      <c r="AS22" s="126">
        <f t="shared" si="18"/>
        <v>0</v>
      </c>
      <c r="AT22" s="126">
        <f t="shared" si="19"/>
        <v>7.56</v>
      </c>
      <c r="AU22" s="126">
        <f t="shared" si="20"/>
        <v>3.1848427644526978</v>
      </c>
      <c r="AV22" s="126">
        <f t="shared" si="21"/>
        <v>3.0756273506348135</v>
      </c>
      <c r="AW22" s="126">
        <f t="shared" si="22"/>
        <v>207.11633117266047</v>
      </c>
      <c r="AX22" s="126">
        <f t="shared" si="23"/>
        <v>419.8009015028548</v>
      </c>
      <c r="AY22" s="126">
        <f t="shared" si="24"/>
        <v>168.49685506503411</v>
      </c>
      <c r="AZ22" s="126">
        <f t="shared" si="25"/>
        <v>552.30404643782072</v>
      </c>
      <c r="BA22" s="126">
        <f t="shared" si="26"/>
        <v>477.40775601759657</v>
      </c>
      <c r="BB22" s="126">
        <f t="shared" si="27"/>
        <v>862.97507255909477</v>
      </c>
      <c r="BC22" s="126">
        <f t="shared" si="28"/>
        <v>862.97507255909477</v>
      </c>
      <c r="BD22" s="126">
        <f t="shared" si="29"/>
        <v>53</v>
      </c>
      <c r="BE22" s="126"/>
      <c r="BF22" s="126">
        <f t="shared" si="30"/>
        <v>385.5673165414982</v>
      </c>
      <c r="BG22" s="215">
        <f t="shared" si="31"/>
        <v>8.5001612994157455E-2</v>
      </c>
      <c r="BH22" s="126">
        <f t="shared" si="32"/>
        <v>1134</v>
      </c>
      <c r="BI22" s="126"/>
      <c r="BJ22" s="126">
        <f t="shared" si="33"/>
        <v>6.8727617480752059</v>
      </c>
      <c r="BK22" s="126"/>
    </row>
    <row r="23" spans="1:63" ht="18" customHeight="1" x14ac:dyDescent="0.2">
      <c r="A23" s="60">
        <f t="shared" si="38"/>
        <v>7</v>
      </c>
      <c r="B23" s="82"/>
      <c r="C23" s="83"/>
      <c r="D23" s="83"/>
      <c r="E23" s="83"/>
      <c r="F23" s="83"/>
      <c r="G23" s="84"/>
      <c r="H23" s="83"/>
      <c r="I23" s="83"/>
      <c r="J23" s="83"/>
      <c r="K23" s="83"/>
      <c r="L23" s="83"/>
      <c r="M23" s="83"/>
      <c r="N23" s="83"/>
      <c r="O23" s="85"/>
      <c r="P23" s="83"/>
      <c r="Q23" s="83"/>
      <c r="R23" s="83"/>
      <c r="S23" s="86"/>
      <c r="T23" s="87"/>
      <c r="U23" s="88" t="str">
        <f t="shared" si="34"/>
        <v/>
      </c>
      <c r="V23" s="89" t="str">
        <f t="shared" si="0"/>
        <v/>
      </c>
      <c r="W23" s="90" t="str">
        <f t="shared" si="1"/>
        <v/>
      </c>
      <c r="X23" s="71" t="str">
        <f t="shared" si="35"/>
        <v/>
      </c>
      <c r="Y23" s="90" t="str">
        <f t="shared" si="36"/>
        <v/>
      </c>
      <c r="Z23" s="91" t="str">
        <f t="shared" si="2"/>
        <v/>
      </c>
      <c r="AA23" s="73" t="str">
        <f t="shared" si="3"/>
        <v/>
      </c>
      <c r="AB23" s="74" t="str">
        <f t="shared" si="4"/>
        <v/>
      </c>
      <c r="AC23" s="92" t="str">
        <f t="shared" si="5"/>
        <v/>
      </c>
      <c r="AD23" s="93" t="str">
        <f t="shared" si="6"/>
        <v/>
      </c>
      <c r="AE23" s="94" t="str">
        <f t="shared" si="39"/>
        <v/>
      </c>
      <c r="AF23" s="95" t="str">
        <f t="shared" si="7"/>
        <v/>
      </c>
      <c r="AG23" s="96" t="str">
        <f t="shared" si="8"/>
        <v/>
      </c>
      <c r="AH23" s="91" t="str">
        <f t="shared" si="9"/>
        <v/>
      </c>
      <c r="AI23" s="81"/>
      <c r="AJ23" s="216" t="str">
        <f t="shared" si="10"/>
        <v/>
      </c>
      <c r="AK23" s="216">
        <f t="shared" si="11"/>
        <v>0</v>
      </c>
      <c r="AL23" s="126" t="str">
        <f t="shared" si="37"/>
        <v/>
      </c>
      <c r="AM23" s="216" t="str">
        <f t="shared" si="12"/>
        <v/>
      </c>
      <c r="AN23" s="216" t="str">
        <f t="shared" si="13"/>
        <v/>
      </c>
      <c r="AO23" s="126" t="e">
        <f t="shared" si="14"/>
        <v>#VALUE!</v>
      </c>
      <c r="AP23" s="126" t="e">
        <f t="shared" si="15"/>
        <v>#VALUE!</v>
      </c>
      <c r="AQ23" s="126" t="str">
        <f t="shared" si="16"/>
        <v/>
      </c>
      <c r="AR23" s="126" t="str">
        <f t="shared" si="17"/>
        <v/>
      </c>
      <c r="AS23" s="126" t="str">
        <f t="shared" si="18"/>
        <v/>
      </c>
      <c r="AT23" s="126">
        <f t="shared" si="19"/>
        <v>0</v>
      </c>
      <c r="AU23" s="126" t="e">
        <f t="shared" si="20"/>
        <v>#VALUE!</v>
      </c>
      <c r="AV23" s="126" t="e">
        <f t="shared" si="21"/>
        <v>#VALUE!</v>
      </c>
      <c r="AW23" s="126" t="e">
        <f t="shared" si="22"/>
        <v>#VALUE!</v>
      </c>
      <c r="AX23" s="126" t="e">
        <f t="shared" si="23"/>
        <v>#VALUE!</v>
      </c>
      <c r="AY23" s="126" t="e">
        <f t="shared" si="24"/>
        <v>#VALUE!</v>
      </c>
      <c r="AZ23" s="126" t="e">
        <f t="shared" si="25"/>
        <v>#VALUE!</v>
      </c>
      <c r="BA23" s="126" t="e">
        <f t="shared" si="26"/>
        <v>#VALUE!</v>
      </c>
      <c r="BB23" s="126" t="e">
        <f t="shared" si="27"/>
        <v>#VALUE!</v>
      </c>
      <c r="BC23" s="126" t="e">
        <f t="shared" si="28"/>
        <v>#VALUE!</v>
      </c>
      <c r="BD23" s="126">
        <f t="shared" si="29"/>
        <v>55</v>
      </c>
      <c r="BE23" s="126"/>
      <c r="BF23" s="126" t="e">
        <f t="shared" si="30"/>
        <v>#VALUE!</v>
      </c>
      <c r="BG23" s="215" t="e">
        <f t="shared" si="31"/>
        <v>#VALUE!</v>
      </c>
      <c r="BH23" s="126">
        <f t="shared" si="32"/>
        <v>1134</v>
      </c>
      <c r="BI23" s="126"/>
      <c r="BJ23" s="126" t="e">
        <f t="shared" si="33"/>
        <v>#VALUE!</v>
      </c>
      <c r="BK23" s="126"/>
    </row>
    <row r="24" spans="1:63" ht="18" customHeight="1" thickBot="1" x14ac:dyDescent="0.25">
      <c r="A24" s="60">
        <f t="shared" si="38"/>
        <v>8</v>
      </c>
      <c r="B24" s="97"/>
      <c r="C24" s="98"/>
      <c r="D24" s="98"/>
      <c r="E24" s="98"/>
      <c r="F24" s="98"/>
      <c r="G24" s="99"/>
      <c r="H24" s="98"/>
      <c r="I24" s="98"/>
      <c r="J24" s="98"/>
      <c r="K24" s="98"/>
      <c r="L24" s="98"/>
      <c r="M24" s="98"/>
      <c r="N24" s="98"/>
      <c r="O24" s="100"/>
      <c r="P24" s="98"/>
      <c r="Q24" s="98"/>
      <c r="R24" s="98"/>
      <c r="S24" s="86"/>
      <c r="T24" s="87"/>
      <c r="U24" s="101" t="str">
        <f t="shared" si="34"/>
        <v/>
      </c>
      <c r="V24" s="102" t="str">
        <f t="shared" si="0"/>
        <v/>
      </c>
      <c r="W24" s="103" t="str">
        <f t="shared" si="1"/>
        <v/>
      </c>
      <c r="X24" s="104" t="str">
        <f t="shared" si="35"/>
        <v/>
      </c>
      <c r="Y24" s="103" t="str">
        <f t="shared" si="36"/>
        <v/>
      </c>
      <c r="Z24" s="104" t="str">
        <f t="shared" si="2"/>
        <v/>
      </c>
      <c r="AA24" s="105" t="str">
        <f t="shared" si="3"/>
        <v/>
      </c>
      <c r="AB24" s="106" t="str">
        <f t="shared" si="4"/>
        <v/>
      </c>
      <c r="AC24" s="107" t="str">
        <f t="shared" si="5"/>
        <v/>
      </c>
      <c r="AD24" s="108" t="str">
        <f t="shared" si="6"/>
        <v/>
      </c>
      <c r="AE24" s="109" t="str">
        <f t="shared" si="39"/>
        <v/>
      </c>
      <c r="AF24" s="110" t="str">
        <f t="shared" si="7"/>
        <v/>
      </c>
      <c r="AG24" s="111" t="str">
        <f t="shared" si="8"/>
        <v/>
      </c>
      <c r="AH24" s="104" t="str">
        <f t="shared" si="9"/>
        <v/>
      </c>
      <c r="AI24" s="81"/>
      <c r="AJ24" s="216" t="str">
        <f t="shared" si="10"/>
        <v/>
      </c>
      <c r="AK24" s="216">
        <f t="shared" si="11"/>
        <v>0</v>
      </c>
      <c r="AL24" s="126" t="str">
        <f t="shared" si="37"/>
        <v/>
      </c>
      <c r="AM24" s="216" t="str">
        <f t="shared" si="12"/>
        <v/>
      </c>
      <c r="AN24" s="216" t="str">
        <f t="shared" si="13"/>
        <v/>
      </c>
      <c r="AO24" s="126" t="e">
        <f t="shared" si="14"/>
        <v>#VALUE!</v>
      </c>
      <c r="AP24" s="126" t="e">
        <f t="shared" si="15"/>
        <v>#VALUE!</v>
      </c>
      <c r="AQ24" s="126" t="str">
        <f t="shared" si="16"/>
        <v/>
      </c>
      <c r="AR24" s="126" t="str">
        <f t="shared" si="17"/>
        <v/>
      </c>
      <c r="AS24" s="126" t="str">
        <f t="shared" si="18"/>
        <v/>
      </c>
      <c r="AT24" s="126">
        <f t="shared" si="19"/>
        <v>0</v>
      </c>
      <c r="AU24" s="126" t="e">
        <f t="shared" si="20"/>
        <v>#VALUE!</v>
      </c>
      <c r="AV24" s="126" t="e">
        <f t="shared" si="21"/>
        <v>#VALUE!</v>
      </c>
      <c r="AW24" s="126" t="e">
        <f t="shared" si="22"/>
        <v>#VALUE!</v>
      </c>
      <c r="AX24" s="126" t="e">
        <f t="shared" si="23"/>
        <v>#VALUE!</v>
      </c>
      <c r="AY24" s="126" t="e">
        <f t="shared" si="24"/>
        <v>#VALUE!</v>
      </c>
      <c r="AZ24" s="126" t="e">
        <f t="shared" si="25"/>
        <v>#VALUE!</v>
      </c>
      <c r="BA24" s="126" t="e">
        <f t="shared" si="26"/>
        <v>#VALUE!</v>
      </c>
      <c r="BB24" s="126" t="e">
        <f t="shared" si="27"/>
        <v>#VALUE!</v>
      </c>
      <c r="BC24" s="126" t="e">
        <f t="shared" si="28"/>
        <v>#VALUE!</v>
      </c>
      <c r="BD24" s="126">
        <f t="shared" si="29"/>
        <v>55</v>
      </c>
      <c r="BE24" s="126"/>
      <c r="BF24" s="126" t="e">
        <f t="shared" si="30"/>
        <v>#VALUE!</v>
      </c>
      <c r="BG24" s="215" t="e">
        <f t="shared" si="31"/>
        <v>#VALUE!</v>
      </c>
      <c r="BH24" s="126">
        <f t="shared" si="32"/>
        <v>1134</v>
      </c>
      <c r="BI24" s="126"/>
      <c r="BJ24" s="126" t="e">
        <f t="shared" si="33"/>
        <v>#VALUE!</v>
      </c>
      <c r="BK24" s="126"/>
    </row>
    <row r="25" spans="1:63" ht="18" customHeight="1" x14ac:dyDescent="0.2">
      <c r="A25" s="60">
        <f t="shared" si="38"/>
        <v>9</v>
      </c>
      <c r="B25" s="82"/>
      <c r="C25" s="83"/>
      <c r="D25" s="83"/>
      <c r="E25" s="83"/>
      <c r="F25" s="83"/>
      <c r="G25" s="84"/>
      <c r="H25" s="83"/>
      <c r="I25" s="83"/>
      <c r="J25" s="83"/>
      <c r="K25" s="83"/>
      <c r="L25" s="83"/>
      <c r="M25" s="83"/>
      <c r="N25" s="83"/>
      <c r="O25" s="85"/>
      <c r="P25" s="83"/>
      <c r="Q25" s="83"/>
      <c r="R25" s="83"/>
      <c r="S25" s="86"/>
      <c r="T25" s="87"/>
      <c r="U25" s="69" t="str">
        <f t="shared" si="34"/>
        <v/>
      </c>
      <c r="V25" s="70" t="str">
        <f t="shared" si="0"/>
        <v/>
      </c>
      <c r="W25" s="112" t="str">
        <f t="shared" si="1"/>
        <v/>
      </c>
      <c r="X25" s="71" t="str">
        <f t="shared" si="35"/>
        <v/>
      </c>
      <c r="Y25" s="112" t="str">
        <f t="shared" si="36"/>
        <v/>
      </c>
      <c r="Z25" s="71" t="str">
        <f t="shared" si="2"/>
        <v/>
      </c>
      <c r="AA25" s="73" t="str">
        <f t="shared" si="3"/>
        <v/>
      </c>
      <c r="AB25" s="74" t="str">
        <f t="shared" si="4"/>
        <v/>
      </c>
      <c r="AC25" s="75" t="str">
        <f t="shared" si="5"/>
        <v/>
      </c>
      <c r="AD25" s="76" t="str">
        <f t="shared" si="6"/>
        <v/>
      </c>
      <c r="AE25" s="113" t="str">
        <f t="shared" si="39"/>
        <v/>
      </c>
      <c r="AF25" s="114" t="str">
        <f t="shared" si="7"/>
        <v/>
      </c>
      <c r="AG25" s="115" t="str">
        <f t="shared" si="8"/>
        <v/>
      </c>
      <c r="AH25" s="71" t="str">
        <f t="shared" si="9"/>
        <v/>
      </c>
      <c r="AI25" s="81"/>
      <c r="AJ25" s="216" t="str">
        <f t="shared" si="10"/>
        <v/>
      </c>
      <c r="AK25" s="216">
        <f t="shared" si="11"/>
        <v>0</v>
      </c>
      <c r="AL25" s="126" t="str">
        <f t="shared" si="37"/>
        <v/>
      </c>
      <c r="AM25" s="216" t="str">
        <f t="shared" si="12"/>
        <v/>
      </c>
      <c r="AN25" s="216" t="str">
        <f t="shared" si="13"/>
        <v/>
      </c>
      <c r="AO25" s="126" t="e">
        <f t="shared" si="14"/>
        <v>#VALUE!</v>
      </c>
      <c r="AP25" s="126" t="e">
        <f t="shared" si="15"/>
        <v>#VALUE!</v>
      </c>
      <c r="AQ25" s="126" t="str">
        <f t="shared" si="16"/>
        <v/>
      </c>
      <c r="AR25" s="126" t="str">
        <f t="shared" si="17"/>
        <v/>
      </c>
      <c r="AS25" s="126" t="str">
        <f t="shared" si="18"/>
        <v/>
      </c>
      <c r="AT25" s="126">
        <f t="shared" si="19"/>
        <v>0</v>
      </c>
      <c r="AU25" s="126" t="e">
        <f t="shared" si="20"/>
        <v>#VALUE!</v>
      </c>
      <c r="AV25" s="126" t="e">
        <f t="shared" si="21"/>
        <v>#VALUE!</v>
      </c>
      <c r="AW25" s="126" t="e">
        <f t="shared" si="22"/>
        <v>#VALUE!</v>
      </c>
      <c r="AX25" s="126" t="e">
        <f t="shared" si="23"/>
        <v>#VALUE!</v>
      </c>
      <c r="AY25" s="126" t="e">
        <f t="shared" si="24"/>
        <v>#VALUE!</v>
      </c>
      <c r="AZ25" s="126" t="e">
        <f t="shared" si="25"/>
        <v>#VALUE!</v>
      </c>
      <c r="BA25" s="126" t="e">
        <f t="shared" si="26"/>
        <v>#VALUE!</v>
      </c>
      <c r="BB25" s="126" t="e">
        <f t="shared" si="27"/>
        <v>#VALUE!</v>
      </c>
      <c r="BC25" s="126" t="e">
        <f t="shared" si="28"/>
        <v>#VALUE!</v>
      </c>
      <c r="BD25" s="126">
        <f t="shared" si="29"/>
        <v>55</v>
      </c>
      <c r="BE25" s="126"/>
      <c r="BF25" s="126" t="e">
        <f t="shared" si="30"/>
        <v>#VALUE!</v>
      </c>
      <c r="BG25" s="215" t="e">
        <f t="shared" si="31"/>
        <v>#VALUE!</v>
      </c>
      <c r="BH25" s="126">
        <f t="shared" si="32"/>
        <v>1134</v>
      </c>
      <c r="BI25" s="126"/>
      <c r="BJ25" s="126" t="e">
        <f t="shared" si="33"/>
        <v>#VALUE!</v>
      </c>
      <c r="BK25" s="126"/>
    </row>
    <row r="26" spans="1:63" ht="18" customHeight="1" x14ac:dyDescent="0.2">
      <c r="A26" s="60">
        <f t="shared" si="38"/>
        <v>10</v>
      </c>
      <c r="B26" s="82"/>
      <c r="C26" s="83"/>
      <c r="D26" s="83"/>
      <c r="E26" s="83"/>
      <c r="F26" s="83"/>
      <c r="G26" s="84"/>
      <c r="H26" s="83"/>
      <c r="I26" s="83"/>
      <c r="J26" s="83"/>
      <c r="K26" s="83"/>
      <c r="L26" s="83"/>
      <c r="M26" s="83"/>
      <c r="N26" s="83"/>
      <c r="O26" s="85"/>
      <c r="P26" s="83"/>
      <c r="Q26" s="83"/>
      <c r="R26" s="83"/>
      <c r="S26" s="86"/>
      <c r="T26" s="87"/>
      <c r="U26" s="88" t="str">
        <f t="shared" si="34"/>
        <v/>
      </c>
      <c r="V26" s="89" t="str">
        <f t="shared" si="0"/>
        <v/>
      </c>
      <c r="W26" s="90" t="str">
        <f t="shared" si="1"/>
        <v/>
      </c>
      <c r="X26" s="71" t="str">
        <f t="shared" si="35"/>
        <v/>
      </c>
      <c r="Y26" s="90" t="str">
        <f t="shared" si="36"/>
        <v/>
      </c>
      <c r="Z26" s="91" t="str">
        <f t="shared" si="2"/>
        <v/>
      </c>
      <c r="AA26" s="73" t="str">
        <f t="shared" si="3"/>
        <v/>
      </c>
      <c r="AB26" s="74" t="str">
        <f t="shared" si="4"/>
        <v/>
      </c>
      <c r="AC26" s="92" t="str">
        <f t="shared" si="5"/>
        <v/>
      </c>
      <c r="AD26" s="93" t="str">
        <f t="shared" si="6"/>
        <v/>
      </c>
      <c r="AE26" s="94" t="str">
        <f t="shared" si="39"/>
        <v/>
      </c>
      <c r="AF26" s="95" t="str">
        <f t="shared" si="7"/>
        <v/>
      </c>
      <c r="AG26" s="96" t="str">
        <f t="shared" si="8"/>
        <v/>
      </c>
      <c r="AH26" s="91" t="str">
        <f t="shared" si="9"/>
        <v/>
      </c>
      <c r="AI26" s="81"/>
      <c r="AJ26" s="216" t="str">
        <f t="shared" si="10"/>
        <v/>
      </c>
      <c r="AK26" s="216">
        <f t="shared" si="11"/>
        <v>0</v>
      </c>
      <c r="AL26" s="126" t="str">
        <f t="shared" si="37"/>
        <v/>
      </c>
      <c r="AM26" s="216" t="str">
        <f t="shared" si="12"/>
        <v/>
      </c>
      <c r="AN26" s="216" t="str">
        <f t="shared" si="13"/>
        <v/>
      </c>
      <c r="AO26" s="126" t="e">
        <f t="shared" si="14"/>
        <v>#VALUE!</v>
      </c>
      <c r="AP26" s="126" t="e">
        <f t="shared" si="15"/>
        <v>#VALUE!</v>
      </c>
      <c r="AQ26" s="126" t="str">
        <f t="shared" si="16"/>
        <v/>
      </c>
      <c r="AR26" s="126" t="str">
        <f t="shared" si="17"/>
        <v/>
      </c>
      <c r="AS26" s="126" t="str">
        <f t="shared" si="18"/>
        <v/>
      </c>
      <c r="AT26" s="126">
        <f t="shared" si="19"/>
        <v>0</v>
      </c>
      <c r="AU26" s="126" t="e">
        <f t="shared" si="20"/>
        <v>#VALUE!</v>
      </c>
      <c r="AV26" s="126" t="e">
        <f t="shared" si="21"/>
        <v>#VALUE!</v>
      </c>
      <c r="AW26" s="126" t="e">
        <f t="shared" si="22"/>
        <v>#VALUE!</v>
      </c>
      <c r="AX26" s="126" t="e">
        <f t="shared" si="23"/>
        <v>#VALUE!</v>
      </c>
      <c r="AY26" s="126" t="e">
        <f t="shared" si="24"/>
        <v>#VALUE!</v>
      </c>
      <c r="AZ26" s="126" t="e">
        <f t="shared" si="25"/>
        <v>#VALUE!</v>
      </c>
      <c r="BA26" s="126" t="e">
        <f t="shared" si="26"/>
        <v>#VALUE!</v>
      </c>
      <c r="BB26" s="126" t="e">
        <f t="shared" si="27"/>
        <v>#VALUE!</v>
      </c>
      <c r="BC26" s="126" t="e">
        <f t="shared" si="28"/>
        <v>#VALUE!</v>
      </c>
      <c r="BD26" s="126">
        <f t="shared" si="29"/>
        <v>55</v>
      </c>
      <c r="BE26" s="126"/>
      <c r="BF26" s="126" t="e">
        <f t="shared" si="30"/>
        <v>#VALUE!</v>
      </c>
      <c r="BG26" s="215" t="e">
        <f t="shared" si="31"/>
        <v>#VALUE!</v>
      </c>
      <c r="BH26" s="126">
        <f t="shared" si="32"/>
        <v>1134</v>
      </c>
      <c r="BI26" s="126"/>
      <c r="BJ26" s="126" t="e">
        <f t="shared" si="33"/>
        <v>#VALUE!</v>
      </c>
      <c r="BK26" s="126"/>
    </row>
    <row r="27" spans="1:63" ht="18" customHeight="1" x14ac:dyDescent="0.2">
      <c r="A27" s="60">
        <f t="shared" si="38"/>
        <v>11</v>
      </c>
      <c r="B27" s="82"/>
      <c r="C27" s="83"/>
      <c r="D27" s="83"/>
      <c r="E27" s="83"/>
      <c r="F27" s="83"/>
      <c r="G27" s="84"/>
      <c r="H27" s="83"/>
      <c r="I27" s="83"/>
      <c r="J27" s="83"/>
      <c r="K27" s="83"/>
      <c r="L27" s="83"/>
      <c r="M27" s="83"/>
      <c r="N27" s="83"/>
      <c r="O27" s="85"/>
      <c r="P27" s="83"/>
      <c r="Q27" s="83"/>
      <c r="R27" s="83"/>
      <c r="S27" s="86"/>
      <c r="T27" s="87"/>
      <c r="U27" s="88" t="str">
        <f t="shared" si="34"/>
        <v/>
      </c>
      <c r="V27" s="89" t="str">
        <f t="shared" si="0"/>
        <v/>
      </c>
      <c r="W27" s="90" t="str">
        <f t="shared" si="1"/>
        <v/>
      </c>
      <c r="X27" s="71" t="str">
        <f t="shared" si="35"/>
        <v/>
      </c>
      <c r="Y27" s="90" t="str">
        <f t="shared" si="36"/>
        <v/>
      </c>
      <c r="Z27" s="91" t="str">
        <f t="shared" si="2"/>
        <v/>
      </c>
      <c r="AA27" s="73" t="str">
        <f t="shared" si="3"/>
        <v/>
      </c>
      <c r="AB27" s="74" t="str">
        <f t="shared" si="4"/>
        <v/>
      </c>
      <c r="AC27" s="92" t="str">
        <f t="shared" si="5"/>
        <v/>
      </c>
      <c r="AD27" s="93" t="str">
        <f t="shared" si="6"/>
        <v/>
      </c>
      <c r="AE27" s="94" t="str">
        <f t="shared" si="39"/>
        <v/>
      </c>
      <c r="AF27" s="95" t="str">
        <f t="shared" si="7"/>
        <v/>
      </c>
      <c r="AG27" s="96" t="str">
        <f t="shared" si="8"/>
        <v/>
      </c>
      <c r="AH27" s="91" t="str">
        <f t="shared" si="9"/>
        <v/>
      </c>
      <c r="AI27" s="81"/>
      <c r="AJ27" s="216" t="str">
        <f t="shared" si="10"/>
        <v/>
      </c>
      <c r="AK27" s="216">
        <f t="shared" si="11"/>
        <v>0</v>
      </c>
      <c r="AL27" s="126" t="str">
        <f t="shared" si="37"/>
        <v/>
      </c>
      <c r="AM27" s="216" t="str">
        <f t="shared" si="12"/>
        <v/>
      </c>
      <c r="AN27" s="216" t="str">
        <f t="shared" si="13"/>
        <v/>
      </c>
      <c r="AO27" s="126" t="e">
        <f t="shared" si="14"/>
        <v>#VALUE!</v>
      </c>
      <c r="AP27" s="126" t="e">
        <f t="shared" si="15"/>
        <v>#VALUE!</v>
      </c>
      <c r="AQ27" s="126" t="str">
        <f t="shared" si="16"/>
        <v/>
      </c>
      <c r="AR27" s="126" t="str">
        <f t="shared" si="17"/>
        <v/>
      </c>
      <c r="AS27" s="126" t="str">
        <f t="shared" si="18"/>
        <v/>
      </c>
      <c r="AT27" s="126">
        <f t="shared" si="19"/>
        <v>0</v>
      </c>
      <c r="AU27" s="126" t="e">
        <f t="shared" si="20"/>
        <v>#VALUE!</v>
      </c>
      <c r="AV27" s="126" t="e">
        <f t="shared" si="21"/>
        <v>#VALUE!</v>
      </c>
      <c r="AW27" s="126" t="e">
        <f t="shared" si="22"/>
        <v>#VALUE!</v>
      </c>
      <c r="AX27" s="126" t="e">
        <f t="shared" si="23"/>
        <v>#VALUE!</v>
      </c>
      <c r="AY27" s="126" t="e">
        <f t="shared" si="24"/>
        <v>#VALUE!</v>
      </c>
      <c r="AZ27" s="126" t="e">
        <f t="shared" si="25"/>
        <v>#VALUE!</v>
      </c>
      <c r="BA27" s="126" t="e">
        <f t="shared" si="26"/>
        <v>#VALUE!</v>
      </c>
      <c r="BB27" s="126" t="e">
        <f t="shared" si="27"/>
        <v>#VALUE!</v>
      </c>
      <c r="BC27" s="126" t="e">
        <f t="shared" si="28"/>
        <v>#VALUE!</v>
      </c>
      <c r="BD27" s="126">
        <f t="shared" si="29"/>
        <v>55</v>
      </c>
      <c r="BE27" s="126"/>
      <c r="BF27" s="126" t="e">
        <f t="shared" si="30"/>
        <v>#VALUE!</v>
      </c>
      <c r="BG27" s="215" t="e">
        <f t="shared" si="31"/>
        <v>#VALUE!</v>
      </c>
      <c r="BH27" s="126">
        <f t="shared" si="32"/>
        <v>1134</v>
      </c>
      <c r="BI27" s="126"/>
      <c r="BJ27" s="126" t="e">
        <f t="shared" si="33"/>
        <v>#VALUE!</v>
      </c>
      <c r="BK27" s="126"/>
    </row>
    <row r="28" spans="1:63" ht="18" customHeight="1" thickBot="1" x14ac:dyDescent="0.25">
      <c r="A28" s="60">
        <f t="shared" si="38"/>
        <v>12</v>
      </c>
      <c r="B28" s="97"/>
      <c r="C28" s="98"/>
      <c r="D28" s="98"/>
      <c r="E28" s="98"/>
      <c r="F28" s="98"/>
      <c r="G28" s="99"/>
      <c r="H28" s="98"/>
      <c r="I28" s="98"/>
      <c r="J28" s="98"/>
      <c r="K28" s="98"/>
      <c r="L28" s="98"/>
      <c r="M28" s="98"/>
      <c r="N28" s="98"/>
      <c r="O28" s="100"/>
      <c r="P28" s="98"/>
      <c r="Q28" s="98"/>
      <c r="R28" s="98"/>
      <c r="S28" s="86"/>
      <c r="T28" s="87"/>
      <c r="U28" s="101" t="str">
        <f>IF(AN28="","",MIN(AP28:AQ28))</f>
        <v/>
      </c>
      <c r="V28" s="102" t="str">
        <f t="shared" si="0"/>
        <v/>
      </c>
      <c r="W28" s="103" t="str">
        <f t="shared" si="1"/>
        <v/>
      </c>
      <c r="X28" s="104" t="str">
        <f t="shared" si="35"/>
        <v/>
      </c>
      <c r="Y28" s="103" t="str">
        <f t="shared" si="36"/>
        <v/>
      </c>
      <c r="Z28" s="104" t="str">
        <f t="shared" si="2"/>
        <v/>
      </c>
      <c r="AA28" s="105" t="str">
        <f t="shared" si="3"/>
        <v/>
      </c>
      <c r="AB28" s="106" t="str">
        <f t="shared" si="4"/>
        <v/>
      </c>
      <c r="AC28" s="107" t="str">
        <f t="shared" si="5"/>
        <v/>
      </c>
      <c r="AD28" s="108" t="str">
        <f t="shared" si="6"/>
        <v/>
      </c>
      <c r="AE28" s="109" t="str">
        <f t="shared" si="39"/>
        <v/>
      </c>
      <c r="AF28" s="110" t="str">
        <f t="shared" si="7"/>
        <v/>
      </c>
      <c r="AG28" s="111" t="str">
        <f t="shared" si="8"/>
        <v/>
      </c>
      <c r="AH28" s="104" t="str">
        <f t="shared" si="9"/>
        <v/>
      </c>
      <c r="AI28" s="81"/>
      <c r="AJ28" s="216" t="str">
        <f t="shared" si="10"/>
        <v/>
      </c>
      <c r="AK28" s="216">
        <f t="shared" si="11"/>
        <v>0</v>
      </c>
      <c r="AL28" s="126" t="str">
        <f t="shared" si="37"/>
        <v/>
      </c>
      <c r="AM28" s="216" t="str">
        <f t="shared" si="12"/>
        <v/>
      </c>
      <c r="AN28" s="216" t="str">
        <f t="shared" si="13"/>
        <v/>
      </c>
      <c r="AO28" s="126" t="e">
        <f t="shared" si="14"/>
        <v>#VALUE!</v>
      </c>
      <c r="AP28" s="126" t="e">
        <f t="shared" si="15"/>
        <v>#VALUE!</v>
      </c>
      <c r="AQ28" s="126" t="str">
        <f t="shared" si="16"/>
        <v/>
      </c>
      <c r="AR28" s="126" t="str">
        <f t="shared" si="17"/>
        <v/>
      </c>
      <c r="AS28" s="126" t="str">
        <f t="shared" si="18"/>
        <v/>
      </c>
      <c r="AT28" s="126">
        <f t="shared" si="19"/>
        <v>0</v>
      </c>
      <c r="AU28" s="126" t="e">
        <f t="shared" si="20"/>
        <v>#VALUE!</v>
      </c>
      <c r="AV28" s="126" t="e">
        <f t="shared" si="21"/>
        <v>#VALUE!</v>
      </c>
      <c r="AW28" s="126" t="e">
        <f t="shared" si="22"/>
        <v>#VALUE!</v>
      </c>
      <c r="AX28" s="126" t="e">
        <f t="shared" si="23"/>
        <v>#VALUE!</v>
      </c>
      <c r="AY28" s="126" t="e">
        <f t="shared" si="24"/>
        <v>#VALUE!</v>
      </c>
      <c r="AZ28" s="126" t="e">
        <f t="shared" si="25"/>
        <v>#VALUE!</v>
      </c>
      <c r="BA28" s="126" t="e">
        <f t="shared" si="26"/>
        <v>#VALUE!</v>
      </c>
      <c r="BB28" s="126" t="e">
        <f t="shared" si="27"/>
        <v>#VALUE!</v>
      </c>
      <c r="BC28" s="126" t="e">
        <f t="shared" si="28"/>
        <v>#VALUE!</v>
      </c>
      <c r="BD28" s="126">
        <f t="shared" si="29"/>
        <v>55</v>
      </c>
      <c r="BE28" s="126"/>
      <c r="BF28" s="126" t="e">
        <f t="shared" si="30"/>
        <v>#VALUE!</v>
      </c>
      <c r="BG28" s="215" t="e">
        <f t="shared" si="31"/>
        <v>#VALUE!</v>
      </c>
      <c r="BH28" s="126">
        <f t="shared" si="32"/>
        <v>1134</v>
      </c>
      <c r="BI28" s="126"/>
      <c r="BJ28" s="126" t="e">
        <f t="shared" si="33"/>
        <v>#VALUE!</v>
      </c>
      <c r="BK28" s="126"/>
    </row>
    <row r="29" spans="1:63" ht="18" customHeight="1" x14ac:dyDescent="0.2">
      <c r="A29" s="60">
        <f t="shared" si="38"/>
        <v>13</v>
      </c>
      <c r="B29" s="82"/>
      <c r="C29" s="83"/>
      <c r="D29" s="83"/>
      <c r="E29" s="83"/>
      <c r="F29" s="83"/>
      <c r="G29" s="84"/>
      <c r="H29" s="83"/>
      <c r="I29" s="83"/>
      <c r="J29" s="83"/>
      <c r="K29" s="83"/>
      <c r="L29" s="83"/>
      <c r="M29" s="83"/>
      <c r="N29" s="83"/>
      <c r="O29" s="85"/>
      <c r="P29" s="83"/>
      <c r="Q29" s="83"/>
      <c r="R29" s="83"/>
      <c r="S29" s="86"/>
      <c r="T29" s="87"/>
      <c r="U29" s="69" t="str">
        <f t="shared" si="34"/>
        <v/>
      </c>
      <c r="V29" s="70" t="str">
        <f t="shared" si="0"/>
        <v/>
      </c>
      <c r="W29" s="112" t="str">
        <f t="shared" si="1"/>
        <v/>
      </c>
      <c r="X29" s="71" t="str">
        <f t="shared" si="35"/>
        <v/>
      </c>
      <c r="Y29" s="112" t="str">
        <f t="shared" si="36"/>
        <v/>
      </c>
      <c r="Z29" s="71" t="str">
        <f t="shared" si="2"/>
        <v/>
      </c>
      <c r="AA29" s="73" t="str">
        <f t="shared" si="3"/>
        <v/>
      </c>
      <c r="AB29" s="74" t="str">
        <f t="shared" si="4"/>
        <v/>
      </c>
      <c r="AC29" s="75" t="str">
        <f t="shared" si="5"/>
        <v/>
      </c>
      <c r="AD29" s="76" t="str">
        <f t="shared" si="6"/>
        <v/>
      </c>
      <c r="AE29" s="113" t="str">
        <f t="shared" si="39"/>
        <v/>
      </c>
      <c r="AF29" s="114" t="str">
        <f t="shared" si="7"/>
        <v/>
      </c>
      <c r="AG29" s="115" t="str">
        <f t="shared" si="8"/>
        <v/>
      </c>
      <c r="AH29" s="71" t="str">
        <f t="shared" si="9"/>
        <v/>
      </c>
      <c r="AI29" s="81"/>
      <c r="AJ29" s="216" t="str">
        <f t="shared" si="10"/>
        <v/>
      </c>
      <c r="AK29" s="216">
        <f t="shared" si="11"/>
        <v>0</v>
      </c>
      <c r="AL29" s="126" t="str">
        <f t="shared" si="37"/>
        <v/>
      </c>
      <c r="AM29" s="216" t="str">
        <f t="shared" si="12"/>
        <v/>
      </c>
      <c r="AN29" s="216" t="str">
        <f t="shared" si="13"/>
        <v/>
      </c>
      <c r="AO29" s="126" t="e">
        <f t="shared" si="14"/>
        <v>#VALUE!</v>
      </c>
      <c r="AP29" s="126" t="e">
        <f t="shared" si="15"/>
        <v>#VALUE!</v>
      </c>
      <c r="AQ29" s="126" t="str">
        <f t="shared" si="16"/>
        <v/>
      </c>
      <c r="AR29" s="126" t="str">
        <f t="shared" si="17"/>
        <v/>
      </c>
      <c r="AS29" s="126" t="str">
        <f t="shared" si="18"/>
        <v/>
      </c>
      <c r="AT29" s="126">
        <f t="shared" si="19"/>
        <v>0</v>
      </c>
      <c r="AU29" s="126" t="e">
        <f t="shared" si="20"/>
        <v>#VALUE!</v>
      </c>
      <c r="AV29" s="126" t="e">
        <f t="shared" si="21"/>
        <v>#VALUE!</v>
      </c>
      <c r="AW29" s="126" t="e">
        <f t="shared" si="22"/>
        <v>#VALUE!</v>
      </c>
      <c r="AX29" s="126" t="e">
        <f t="shared" si="23"/>
        <v>#VALUE!</v>
      </c>
      <c r="AY29" s="126" t="e">
        <f t="shared" si="24"/>
        <v>#VALUE!</v>
      </c>
      <c r="AZ29" s="126" t="e">
        <f t="shared" si="25"/>
        <v>#VALUE!</v>
      </c>
      <c r="BA29" s="126" t="e">
        <f t="shared" si="26"/>
        <v>#VALUE!</v>
      </c>
      <c r="BB29" s="126" t="e">
        <f t="shared" si="27"/>
        <v>#VALUE!</v>
      </c>
      <c r="BC29" s="126" t="e">
        <f t="shared" si="28"/>
        <v>#VALUE!</v>
      </c>
      <c r="BD29" s="126">
        <f t="shared" si="29"/>
        <v>55</v>
      </c>
      <c r="BE29" s="126"/>
      <c r="BF29" s="126" t="e">
        <f t="shared" si="30"/>
        <v>#VALUE!</v>
      </c>
      <c r="BG29" s="215" t="e">
        <f t="shared" si="31"/>
        <v>#VALUE!</v>
      </c>
      <c r="BH29" s="126">
        <f t="shared" si="32"/>
        <v>1134</v>
      </c>
      <c r="BI29" s="126"/>
      <c r="BJ29" s="126" t="e">
        <f t="shared" si="33"/>
        <v>#VALUE!</v>
      </c>
      <c r="BK29" s="126"/>
    </row>
    <row r="30" spans="1:63" ht="18" customHeight="1" x14ac:dyDescent="0.2">
      <c r="A30" s="60">
        <f t="shared" si="38"/>
        <v>14</v>
      </c>
      <c r="B30" s="82"/>
      <c r="C30" s="83"/>
      <c r="D30" s="83"/>
      <c r="E30" s="83"/>
      <c r="F30" s="83"/>
      <c r="G30" s="84"/>
      <c r="H30" s="83"/>
      <c r="I30" s="83"/>
      <c r="J30" s="83"/>
      <c r="K30" s="83"/>
      <c r="L30" s="83"/>
      <c r="M30" s="83"/>
      <c r="N30" s="83"/>
      <c r="O30" s="85"/>
      <c r="P30" s="83"/>
      <c r="Q30" s="83"/>
      <c r="R30" s="83"/>
      <c r="S30" s="86"/>
      <c r="T30" s="87"/>
      <c r="U30" s="88" t="str">
        <f t="shared" si="34"/>
        <v/>
      </c>
      <c r="V30" s="89" t="str">
        <f t="shared" si="0"/>
        <v/>
      </c>
      <c r="W30" s="90" t="str">
        <f t="shared" si="1"/>
        <v/>
      </c>
      <c r="X30" s="71" t="str">
        <f t="shared" si="35"/>
        <v/>
      </c>
      <c r="Y30" s="90" t="str">
        <f t="shared" si="36"/>
        <v/>
      </c>
      <c r="Z30" s="91" t="str">
        <f t="shared" si="2"/>
        <v/>
      </c>
      <c r="AA30" s="73" t="str">
        <f t="shared" si="3"/>
        <v/>
      </c>
      <c r="AB30" s="74" t="str">
        <f t="shared" si="4"/>
        <v/>
      </c>
      <c r="AC30" s="92" t="str">
        <f t="shared" si="5"/>
        <v/>
      </c>
      <c r="AD30" s="93" t="str">
        <f t="shared" si="6"/>
        <v/>
      </c>
      <c r="AE30" s="94" t="str">
        <f t="shared" si="39"/>
        <v/>
      </c>
      <c r="AF30" s="95" t="str">
        <f t="shared" si="7"/>
        <v/>
      </c>
      <c r="AG30" s="96" t="str">
        <f t="shared" si="8"/>
        <v/>
      </c>
      <c r="AH30" s="91" t="str">
        <f t="shared" si="9"/>
        <v/>
      </c>
      <c r="AI30" s="81"/>
      <c r="AJ30" s="216" t="str">
        <f t="shared" si="10"/>
        <v/>
      </c>
      <c r="AK30" s="216">
        <f t="shared" si="11"/>
        <v>0</v>
      </c>
      <c r="AL30" s="126" t="str">
        <f t="shared" si="37"/>
        <v/>
      </c>
      <c r="AM30" s="216" t="str">
        <f t="shared" si="12"/>
        <v/>
      </c>
      <c r="AN30" s="216" t="str">
        <f t="shared" si="13"/>
        <v/>
      </c>
      <c r="AO30" s="126" t="e">
        <f t="shared" si="14"/>
        <v>#VALUE!</v>
      </c>
      <c r="AP30" s="126" t="e">
        <f t="shared" si="15"/>
        <v>#VALUE!</v>
      </c>
      <c r="AQ30" s="126" t="str">
        <f t="shared" si="16"/>
        <v/>
      </c>
      <c r="AR30" s="126" t="str">
        <f t="shared" si="17"/>
        <v/>
      </c>
      <c r="AS30" s="126" t="str">
        <f t="shared" si="18"/>
        <v/>
      </c>
      <c r="AT30" s="126">
        <f t="shared" si="19"/>
        <v>0</v>
      </c>
      <c r="AU30" s="126" t="e">
        <f t="shared" si="20"/>
        <v>#VALUE!</v>
      </c>
      <c r="AV30" s="126" t="e">
        <f t="shared" si="21"/>
        <v>#VALUE!</v>
      </c>
      <c r="AW30" s="126" t="e">
        <f t="shared" si="22"/>
        <v>#VALUE!</v>
      </c>
      <c r="AX30" s="126" t="e">
        <f t="shared" si="23"/>
        <v>#VALUE!</v>
      </c>
      <c r="AY30" s="126" t="e">
        <f t="shared" si="24"/>
        <v>#VALUE!</v>
      </c>
      <c r="AZ30" s="126" t="e">
        <f t="shared" si="25"/>
        <v>#VALUE!</v>
      </c>
      <c r="BA30" s="126" t="e">
        <f t="shared" si="26"/>
        <v>#VALUE!</v>
      </c>
      <c r="BB30" s="126" t="e">
        <f t="shared" si="27"/>
        <v>#VALUE!</v>
      </c>
      <c r="BC30" s="126" t="e">
        <f t="shared" si="28"/>
        <v>#VALUE!</v>
      </c>
      <c r="BD30" s="126">
        <f t="shared" si="29"/>
        <v>55</v>
      </c>
      <c r="BE30" s="126"/>
      <c r="BF30" s="126" t="e">
        <f t="shared" si="30"/>
        <v>#VALUE!</v>
      </c>
      <c r="BG30" s="215" t="e">
        <f t="shared" si="31"/>
        <v>#VALUE!</v>
      </c>
      <c r="BH30" s="126">
        <f t="shared" si="32"/>
        <v>1134</v>
      </c>
      <c r="BI30" s="126"/>
      <c r="BJ30" s="126" t="e">
        <f t="shared" si="33"/>
        <v>#VALUE!</v>
      </c>
      <c r="BK30" s="126"/>
    </row>
    <row r="31" spans="1:63" ht="18" customHeight="1" x14ac:dyDescent="0.2">
      <c r="A31" s="60">
        <f t="shared" si="38"/>
        <v>15</v>
      </c>
      <c r="B31" s="82"/>
      <c r="C31" s="83"/>
      <c r="D31" s="83"/>
      <c r="E31" s="83"/>
      <c r="F31" s="83"/>
      <c r="G31" s="84"/>
      <c r="H31" s="83"/>
      <c r="I31" s="83"/>
      <c r="J31" s="83"/>
      <c r="K31" s="83"/>
      <c r="L31" s="83"/>
      <c r="M31" s="83"/>
      <c r="N31" s="83"/>
      <c r="O31" s="85"/>
      <c r="P31" s="83"/>
      <c r="Q31" s="83"/>
      <c r="R31" s="83"/>
      <c r="S31" s="86"/>
      <c r="T31" s="87"/>
      <c r="U31" s="88" t="str">
        <f t="shared" si="34"/>
        <v/>
      </c>
      <c r="V31" s="89" t="str">
        <f t="shared" si="0"/>
        <v/>
      </c>
      <c r="W31" s="90" t="str">
        <f t="shared" si="1"/>
        <v/>
      </c>
      <c r="X31" s="71" t="str">
        <f t="shared" si="35"/>
        <v/>
      </c>
      <c r="Y31" s="90" t="str">
        <f t="shared" si="36"/>
        <v/>
      </c>
      <c r="Z31" s="91" t="str">
        <f t="shared" si="2"/>
        <v/>
      </c>
      <c r="AA31" s="73" t="str">
        <f t="shared" si="3"/>
        <v/>
      </c>
      <c r="AB31" s="74" t="str">
        <f t="shared" si="4"/>
        <v/>
      </c>
      <c r="AC31" s="92" t="str">
        <f t="shared" si="5"/>
        <v/>
      </c>
      <c r="AD31" s="93" t="str">
        <f t="shared" si="6"/>
        <v/>
      </c>
      <c r="AE31" s="94" t="str">
        <f t="shared" si="39"/>
        <v/>
      </c>
      <c r="AF31" s="95" t="str">
        <f t="shared" si="7"/>
        <v/>
      </c>
      <c r="AG31" s="96" t="str">
        <f t="shared" si="8"/>
        <v/>
      </c>
      <c r="AH31" s="91" t="str">
        <f t="shared" si="9"/>
        <v/>
      </c>
      <c r="AI31" s="81"/>
      <c r="AJ31" s="216" t="str">
        <f t="shared" si="10"/>
        <v/>
      </c>
      <c r="AK31" s="216">
        <f t="shared" si="11"/>
        <v>0</v>
      </c>
      <c r="AL31" s="126" t="str">
        <f t="shared" si="37"/>
        <v/>
      </c>
      <c r="AM31" s="216" t="str">
        <f t="shared" si="12"/>
        <v/>
      </c>
      <c r="AN31" s="216" t="str">
        <f t="shared" si="13"/>
        <v/>
      </c>
      <c r="AO31" s="126" t="e">
        <f t="shared" si="14"/>
        <v>#VALUE!</v>
      </c>
      <c r="AP31" s="126" t="e">
        <f t="shared" si="15"/>
        <v>#VALUE!</v>
      </c>
      <c r="AQ31" s="126" t="str">
        <f t="shared" si="16"/>
        <v/>
      </c>
      <c r="AR31" s="126" t="str">
        <f t="shared" si="17"/>
        <v/>
      </c>
      <c r="AS31" s="126" t="str">
        <f t="shared" si="18"/>
        <v/>
      </c>
      <c r="AT31" s="126">
        <f t="shared" si="19"/>
        <v>0</v>
      </c>
      <c r="AU31" s="126" t="e">
        <f t="shared" si="20"/>
        <v>#VALUE!</v>
      </c>
      <c r="AV31" s="126" t="e">
        <f t="shared" si="21"/>
        <v>#VALUE!</v>
      </c>
      <c r="AW31" s="126" t="e">
        <f t="shared" si="22"/>
        <v>#VALUE!</v>
      </c>
      <c r="AX31" s="126" t="e">
        <f t="shared" si="23"/>
        <v>#VALUE!</v>
      </c>
      <c r="AY31" s="126" t="e">
        <f t="shared" si="24"/>
        <v>#VALUE!</v>
      </c>
      <c r="AZ31" s="126" t="e">
        <f t="shared" si="25"/>
        <v>#VALUE!</v>
      </c>
      <c r="BA31" s="126" t="e">
        <f t="shared" si="26"/>
        <v>#VALUE!</v>
      </c>
      <c r="BB31" s="126" t="e">
        <f t="shared" si="27"/>
        <v>#VALUE!</v>
      </c>
      <c r="BC31" s="126" t="e">
        <f t="shared" si="28"/>
        <v>#VALUE!</v>
      </c>
      <c r="BD31" s="126">
        <f t="shared" si="29"/>
        <v>55</v>
      </c>
      <c r="BE31" s="126"/>
      <c r="BF31" s="126" t="e">
        <f t="shared" si="30"/>
        <v>#VALUE!</v>
      </c>
      <c r="BG31" s="215" t="e">
        <f t="shared" si="31"/>
        <v>#VALUE!</v>
      </c>
      <c r="BH31" s="126">
        <f t="shared" si="32"/>
        <v>1134</v>
      </c>
      <c r="BI31" s="126"/>
      <c r="BJ31" s="126" t="e">
        <f t="shared" si="33"/>
        <v>#VALUE!</v>
      </c>
      <c r="BK31" s="126"/>
    </row>
    <row r="32" spans="1:63" ht="18" customHeight="1" thickBot="1" x14ac:dyDescent="0.25">
      <c r="A32" s="60">
        <f t="shared" si="38"/>
        <v>16</v>
      </c>
      <c r="B32" s="97"/>
      <c r="C32" s="98"/>
      <c r="D32" s="98"/>
      <c r="E32" s="98"/>
      <c r="F32" s="98"/>
      <c r="G32" s="99"/>
      <c r="H32" s="98"/>
      <c r="I32" s="98"/>
      <c r="J32" s="98"/>
      <c r="K32" s="98"/>
      <c r="L32" s="98"/>
      <c r="M32" s="98"/>
      <c r="N32" s="98"/>
      <c r="O32" s="100"/>
      <c r="P32" s="98"/>
      <c r="Q32" s="98"/>
      <c r="R32" s="98"/>
      <c r="S32" s="86"/>
      <c r="T32" s="87"/>
      <c r="U32" s="101" t="str">
        <f t="shared" si="34"/>
        <v/>
      </c>
      <c r="V32" s="102" t="str">
        <f t="shared" si="0"/>
        <v/>
      </c>
      <c r="W32" s="103" t="str">
        <f t="shared" si="1"/>
        <v/>
      </c>
      <c r="X32" s="104" t="str">
        <f t="shared" si="35"/>
        <v/>
      </c>
      <c r="Y32" s="103" t="str">
        <f t="shared" si="36"/>
        <v/>
      </c>
      <c r="Z32" s="104" t="str">
        <f t="shared" si="2"/>
        <v/>
      </c>
      <c r="AA32" s="105" t="str">
        <f t="shared" si="3"/>
        <v/>
      </c>
      <c r="AB32" s="106" t="str">
        <f t="shared" si="4"/>
        <v/>
      </c>
      <c r="AC32" s="107" t="str">
        <f t="shared" si="5"/>
        <v/>
      </c>
      <c r="AD32" s="108" t="str">
        <f t="shared" si="6"/>
        <v/>
      </c>
      <c r="AE32" s="109" t="str">
        <f t="shared" si="39"/>
        <v/>
      </c>
      <c r="AF32" s="110" t="str">
        <f t="shared" si="7"/>
        <v/>
      </c>
      <c r="AG32" s="111" t="str">
        <f t="shared" si="8"/>
        <v/>
      </c>
      <c r="AH32" s="104" t="str">
        <f t="shared" si="9"/>
        <v/>
      </c>
      <c r="AI32" s="81"/>
      <c r="AJ32" s="216" t="str">
        <f t="shared" si="10"/>
        <v/>
      </c>
      <c r="AK32" s="216">
        <f t="shared" si="11"/>
        <v>0</v>
      </c>
      <c r="AL32" s="126" t="str">
        <f t="shared" si="37"/>
        <v/>
      </c>
      <c r="AM32" s="216" t="str">
        <f t="shared" si="12"/>
        <v/>
      </c>
      <c r="AN32" s="216" t="str">
        <f t="shared" si="13"/>
        <v/>
      </c>
      <c r="AO32" s="126" t="e">
        <f t="shared" si="14"/>
        <v>#VALUE!</v>
      </c>
      <c r="AP32" s="126" t="e">
        <f t="shared" si="15"/>
        <v>#VALUE!</v>
      </c>
      <c r="AQ32" s="126" t="str">
        <f t="shared" si="16"/>
        <v/>
      </c>
      <c r="AR32" s="126" t="str">
        <f t="shared" si="17"/>
        <v/>
      </c>
      <c r="AS32" s="126" t="str">
        <f t="shared" si="18"/>
        <v/>
      </c>
      <c r="AT32" s="126">
        <f t="shared" si="19"/>
        <v>0</v>
      </c>
      <c r="AU32" s="126" t="e">
        <f t="shared" si="20"/>
        <v>#VALUE!</v>
      </c>
      <c r="AV32" s="126" t="e">
        <f t="shared" si="21"/>
        <v>#VALUE!</v>
      </c>
      <c r="AW32" s="126" t="e">
        <f t="shared" si="22"/>
        <v>#VALUE!</v>
      </c>
      <c r="AX32" s="126" t="e">
        <f t="shared" si="23"/>
        <v>#VALUE!</v>
      </c>
      <c r="AY32" s="126" t="e">
        <f t="shared" si="24"/>
        <v>#VALUE!</v>
      </c>
      <c r="AZ32" s="126" t="e">
        <f t="shared" si="25"/>
        <v>#VALUE!</v>
      </c>
      <c r="BA32" s="126" t="e">
        <f t="shared" si="26"/>
        <v>#VALUE!</v>
      </c>
      <c r="BB32" s="126" t="e">
        <f t="shared" si="27"/>
        <v>#VALUE!</v>
      </c>
      <c r="BC32" s="126" t="e">
        <f t="shared" si="28"/>
        <v>#VALUE!</v>
      </c>
      <c r="BD32" s="126">
        <f t="shared" si="29"/>
        <v>55</v>
      </c>
      <c r="BE32" s="126"/>
      <c r="BF32" s="126" t="e">
        <f t="shared" si="30"/>
        <v>#VALUE!</v>
      </c>
      <c r="BG32" s="215" t="e">
        <f t="shared" si="31"/>
        <v>#VALUE!</v>
      </c>
      <c r="BH32" s="126">
        <f t="shared" si="32"/>
        <v>1134</v>
      </c>
      <c r="BI32" s="126"/>
      <c r="BJ32" s="126" t="e">
        <f t="shared" si="33"/>
        <v>#VALUE!</v>
      </c>
      <c r="BK32" s="126"/>
    </row>
    <row r="33" spans="1:63" ht="18" customHeight="1" x14ac:dyDescent="0.2">
      <c r="A33" s="60">
        <f t="shared" si="38"/>
        <v>17</v>
      </c>
      <c r="B33" s="82"/>
      <c r="C33" s="83"/>
      <c r="D33" s="83"/>
      <c r="E33" s="83"/>
      <c r="F33" s="83"/>
      <c r="G33" s="84"/>
      <c r="H33" s="83"/>
      <c r="I33" s="83"/>
      <c r="J33" s="83"/>
      <c r="K33" s="83"/>
      <c r="L33" s="83"/>
      <c r="M33" s="83"/>
      <c r="N33" s="83"/>
      <c r="O33" s="85"/>
      <c r="P33" s="83"/>
      <c r="Q33" s="83"/>
      <c r="R33" s="83"/>
      <c r="S33" s="86"/>
      <c r="T33" s="87"/>
      <c r="U33" s="69" t="str">
        <f t="shared" si="34"/>
        <v/>
      </c>
      <c r="V33" s="70" t="str">
        <f t="shared" si="0"/>
        <v/>
      </c>
      <c r="W33" s="112" t="str">
        <f t="shared" si="1"/>
        <v/>
      </c>
      <c r="X33" s="71" t="str">
        <f t="shared" si="35"/>
        <v/>
      </c>
      <c r="Y33" s="112" t="str">
        <f t="shared" si="36"/>
        <v/>
      </c>
      <c r="Z33" s="71" t="str">
        <f t="shared" si="2"/>
        <v/>
      </c>
      <c r="AA33" s="73" t="str">
        <f t="shared" si="3"/>
        <v/>
      </c>
      <c r="AB33" s="74" t="str">
        <f t="shared" si="4"/>
        <v/>
      </c>
      <c r="AC33" s="75" t="str">
        <f t="shared" si="5"/>
        <v/>
      </c>
      <c r="AD33" s="76" t="str">
        <f t="shared" si="6"/>
        <v/>
      </c>
      <c r="AE33" s="113" t="str">
        <f t="shared" si="39"/>
        <v/>
      </c>
      <c r="AF33" s="114" t="str">
        <f t="shared" si="7"/>
        <v/>
      </c>
      <c r="AG33" s="115" t="str">
        <f t="shared" si="8"/>
        <v/>
      </c>
      <c r="AH33" s="71" t="str">
        <f t="shared" si="9"/>
        <v/>
      </c>
      <c r="AI33" s="81"/>
      <c r="AJ33" s="216" t="str">
        <f t="shared" si="10"/>
        <v/>
      </c>
      <c r="AK33" s="216">
        <f t="shared" si="11"/>
        <v>0</v>
      </c>
      <c r="AL33" s="126" t="str">
        <f t="shared" si="37"/>
        <v/>
      </c>
      <c r="AM33" s="216" t="str">
        <f t="shared" si="12"/>
        <v/>
      </c>
      <c r="AN33" s="216" t="str">
        <f t="shared" si="13"/>
        <v/>
      </c>
      <c r="AO33" s="126" t="e">
        <f t="shared" si="14"/>
        <v>#VALUE!</v>
      </c>
      <c r="AP33" s="126" t="e">
        <f t="shared" si="15"/>
        <v>#VALUE!</v>
      </c>
      <c r="AQ33" s="126" t="str">
        <f t="shared" si="16"/>
        <v/>
      </c>
      <c r="AR33" s="126" t="str">
        <f t="shared" si="17"/>
        <v/>
      </c>
      <c r="AS33" s="126" t="str">
        <f t="shared" si="18"/>
        <v/>
      </c>
      <c r="AT33" s="126">
        <f t="shared" si="19"/>
        <v>0</v>
      </c>
      <c r="AU33" s="126" t="e">
        <f t="shared" si="20"/>
        <v>#VALUE!</v>
      </c>
      <c r="AV33" s="126" t="e">
        <f t="shared" si="21"/>
        <v>#VALUE!</v>
      </c>
      <c r="AW33" s="126" t="e">
        <f t="shared" si="22"/>
        <v>#VALUE!</v>
      </c>
      <c r="AX33" s="126" t="e">
        <f t="shared" si="23"/>
        <v>#VALUE!</v>
      </c>
      <c r="AY33" s="126" t="e">
        <f t="shared" si="24"/>
        <v>#VALUE!</v>
      </c>
      <c r="AZ33" s="126" t="e">
        <f t="shared" si="25"/>
        <v>#VALUE!</v>
      </c>
      <c r="BA33" s="126" t="e">
        <f t="shared" si="26"/>
        <v>#VALUE!</v>
      </c>
      <c r="BB33" s="126" t="e">
        <f t="shared" si="27"/>
        <v>#VALUE!</v>
      </c>
      <c r="BC33" s="126" t="e">
        <f t="shared" si="28"/>
        <v>#VALUE!</v>
      </c>
      <c r="BD33" s="126">
        <f t="shared" si="29"/>
        <v>55</v>
      </c>
      <c r="BE33" s="126"/>
      <c r="BF33" s="126" t="e">
        <f t="shared" si="30"/>
        <v>#VALUE!</v>
      </c>
      <c r="BG33" s="215" t="e">
        <f t="shared" si="31"/>
        <v>#VALUE!</v>
      </c>
      <c r="BH33" s="126">
        <f t="shared" si="32"/>
        <v>1134</v>
      </c>
      <c r="BI33" s="126"/>
      <c r="BJ33" s="126" t="e">
        <f t="shared" si="33"/>
        <v>#VALUE!</v>
      </c>
      <c r="BK33" s="126"/>
    </row>
    <row r="34" spans="1:63" ht="18" customHeight="1" x14ac:dyDescent="0.2">
      <c r="A34" s="60">
        <f t="shared" si="38"/>
        <v>18</v>
      </c>
      <c r="B34" s="82"/>
      <c r="C34" s="83"/>
      <c r="D34" s="83"/>
      <c r="E34" s="83"/>
      <c r="F34" s="83"/>
      <c r="G34" s="84"/>
      <c r="H34" s="83"/>
      <c r="I34" s="83"/>
      <c r="J34" s="83"/>
      <c r="K34" s="83"/>
      <c r="L34" s="83"/>
      <c r="M34" s="83"/>
      <c r="N34" s="83"/>
      <c r="O34" s="85"/>
      <c r="P34" s="83"/>
      <c r="Q34" s="83"/>
      <c r="R34" s="83"/>
      <c r="S34" s="86"/>
      <c r="T34" s="87"/>
      <c r="U34" s="88" t="str">
        <f t="shared" si="34"/>
        <v/>
      </c>
      <c r="V34" s="89" t="str">
        <f t="shared" si="0"/>
        <v/>
      </c>
      <c r="W34" s="90" t="str">
        <f t="shared" si="1"/>
        <v/>
      </c>
      <c r="X34" s="71" t="str">
        <f t="shared" si="35"/>
        <v/>
      </c>
      <c r="Y34" s="90" t="str">
        <f t="shared" si="36"/>
        <v/>
      </c>
      <c r="Z34" s="91" t="str">
        <f t="shared" si="2"/>
        <v/>
      </c>
      <c r="AA34" s="73" t="str">
        <f t="shared" si="3"/>
        <v/>
      </c>
      <c r="AB34" s="74" t="str">
        <f t="shared" si="4"/>
        <v/>
      </c>
      <c r="AC34" s="92" t="str">
        <f t="shared" si="5"/>
        <v/>
      </c>
      <c r="AD34" s="93" t="str">
        <f t="shared" si="6"/>
        <v/>
      </c>
      <c r="AE34" s="94" t="str">
        <f t="shared" si="39"/>
        <v/>
      </c>
      <c r="AF34" s="95" t="str">
        <f t="shared" si="7"/>
        <v/>
      </c>
      <c r="AG34" s="96" t="str">
        <f t="shared" si="8"/>
        <v/>
      </c>
      <c r="AH34" s="91" t="str">
        <f t="shared" si="9"/>
        <v/>
      </c>
      <c r="AI34" s="81"/>
      <c r="AJ34" s="216" t="str">
        <f t="shared" si="10"/>
        <v/>
      </c>
      <c r="AK34" s="216">
        <f t="shared" si="11"/>
        <v>0</v>
      </c>
      <c r="AL34" s="126" t="str">
        <f t="shared" si="37"/>
        <v/>
      </c>
      <c r="AM34" s="216" t="str">
        <f t="shared" si="12"/>
        <v/>
      </c>
      <c r="AN34" s="216" t="str">
        <f t="shared" si="13"/>
        <v/>
      </c>
      <c r="AO34" s="126" t="e">
        <f t="shared" si="14"/>
        <v>#VALUE!</v>
      </c>
      <c r="AP34" s="126" t="e">
        <f t="shared" si="15"/>
        <v>#VALUE!</v>
      </c>
      <c r="AQ34" s="126" t="str">
        <f t="shared" si="16"/>
        <v/>
      </c>
      <c r="AR34" s="126" t="str">
        <f t="shared" si="17"/>
        <v/>
      </c>
      <c r="AS34" s="126" t="str">
        <f t="shared" si="18"/>
        <v/>
      </c>
      <c r="AT34" s="126">
        <f t="shared" si="19"/>
        <v>0</v>
      </c>
      <c r="AU34" s="126" t="e">
        <f t="shared" si="20"/>
        <v>#VALUE!</v>
      </c>
      <c r="AV34" s="126" t="e">
        <f t="shared" si="21"/>
        <v>#VALUE!</v>
      </c>
      <c r="AW34" s="126" t="e">
        <f t="shared" si="22"/>
        <v>#VALUE!</v>
      </c>
      <c r="AX34" s="126" t="e">
        <f t="shared" si="23"/>
        <v>#VALUE!</v>
      </c>
      <c r="AY34" s="126" t="e">
        <f t="shared" si="24"/>
        <v>#VALUE!</v>
      </c>
      <c r="AZ34" s="126" t="e">
        <f t="shared" si="25"/>
        <v>#VALUE!</v>
      </c>
      <c r="BA34" s="126" t="e">
        <f t="shared" si="26"/>
        <v>#VALUE!</v>
      </c>
      <c r="BB34" s="126" t="e">
        <f t="shared" si="27"/>
        <v>#VALUE!</v>
      </c>
      <c r="BC34" s="126" t="e">
        <f t="shared" si="28"/>
        <v>#VALUE!</v>
      </c>
      <c r="BD34" s="126">
        <f t="shared" si="29"/>
        <v>55</v>
      </c>
      <c r="BE34" s="126"/>
      <c r="BF34" s="126" t="e">
        <f t="shared" si="30"/>
        <v>#VALUE!</v>
      </c>
      <c r="BG34" s="215" t="e">
        <f t="shared" si="31"/>
        <v>#VALUE!</v>
      </c>
      <c r="BH34" s="126">
        <f t="shared" si="32"/>
        <v>1134</v>
      </c>
      <c r="BI34" s="126"/>
      <c r="BJ34" s="126" t="e">
        <f t="shared" si="33"/>
        <v>#VALUE!</v>
      </c>
      <c r="BK34" s="126"/>
    </row>
    <row r="35" spans="1:63" ht="18" customHeight="1" x14ac:dyDescent="0.2">
      <c r="A35" s="60">
        <f t="shared" si="38"/>
        <v>19</v>
      </c>
      <c r="B35" s="82"/>
      <c r="C35" s="83"/>
      <c r="D35" s="83"/>
      <c r="E35" s="83"/>
      <c r="F35" s="83"/>
      <c r="G35" s="84"/>
      <c r="H35" s="83"/>
      <c r="I35" s="83"/>
      <c r="J35" s="83"/>
      <c r="K35" s="83"/>
      <c r="L35" s="83"/>
      <c r="M35" s="83"/>
      <c r="N35" s="83"/>
      <c r="O35" s="85"/>
      <c r="P35" s="83"/>
      <c r="Q35" s="83"/>
      <c r="R35" s="83"/>
      <c r="S35" s="86"/>
      <c r="T35" s="87"/>
      <c r="U35" s="88" t="str">
        <f t="shared" si="34"/>
        <v/>
      </c>
      <c r="V35" s="89" t="str">
        <f t="shared" si="0"/>
        <v/>
      </c>
      <c r="W35" s="90" t="str">
        <f t="shared" si="1"/>
        <v/>
      </c>
      <c r="X35" s="71" t="str">
        <f t="shared" si="35"/>
        <v/>
      </c>
      <c r="Y35" s="90" t="str">
        <f t="shared" si="36"/>
        <v/>
      </c>
      <c r="Z35" s="91" t="str">
        <f t="shared" si="2"/>
        <v/>
      </c>
      <c r="AA35" s="73" t="str">
        <f t="shared" si="3"/>
        <v/>
      </c>
      <c r="AB35" s="74" t="str">
        <f t="shared" si="4"/>
        <v/>
      </c>
      <c r="AC35" s="92" t="str">
        <f t="shared" si="5"/>
        <v/>
      </c>
      <c r="AD35" s="93" t="str">
        <f t="shared" si="6"/>
        <v/>
      </c>
      <c r="AE35" s="94" t="str">
        <f t="shared" si="39"/>
        <v/>
      </c>
      <c r="AF35" s="95" t="str">
        <f t="shared" si="7"/>
        <v/>
      </c>
      <c r="AG35" s="96" t="str">
        <f t="shared" si="8"/>
        <v/>
      </c>
      <c r="AH35" s="91" t="str">
        <f t="shared" si="9"/>
        <v/>
      </c>
      <c r="AI35" s="81"/>
      <c r="AJ35" s="216" t="str">
        <f t="shared" si="10"/>
        <v/>
      </c>
      <c r="AK35" s="216">
        <f t="shared" si="11"/>
        <v>0</v>
      </c>
      <c r="AL35" s="126" t="str">
        <f t="shared" si="37"/>
        <v/>
      </c>
      <c r="AM35" s="216" t="str">
        <f t="shared" si="12"/>
        <v/>
      </c>
      <c r="AN35" s="216" t="str">
        <f t="shared" si="13"/>
        <v/>
      </c>
      <c r="AO35" s="126" t="e">
        <f t="shared" si="14"/>
        <v>#VALUE!</v>
      </c>
      <c r="AP35" s="126" t="e">
        <f t="shared" si="15"/>
        <v>#VALUE!</v>
      </c>
      <c r="AQ35" s="126" t="str">
        <f t="shared" si="16"/>
        <v/>
      </c>
      <c r="AR35" s="126" t="str">
        <f t="shared" si="17"/>
        <v/>
      </c>
      <c r="AS35" s="126" t="str">
        <f t="shared" si="18"/>
        <v/>
      </c>
      <c r="AT35" s="126">
        <f t="shared" si="19"/>
        <v>0</v>
      </c>
      <c r="AU35" s="126" t="e">
        <f t="shared" si="20"/>
        <v>#VALUE!</v>
      </c>
      <c r="AV35" s="126" t="e">
        <f t="shared" si="21"/>
        <v>#VALUE!</v>
      </c>
      <c r="AW35" s="126" t="e">
        <f t="shared" si="22"/>
        <v>#VALUE!</v>
      </c>
      <c r="AX35" s="126" t="e">
        <f t="shared" si="23"/>
        <v>#VALUE!</v>
      </c>
      <c r="AY35" s="126" t="e">
        <f t="shared" si="24"/>
        <v>#VALUE!</v>
      </c>
      <c r="AZ35" s="126" t="e">
        <f t="shared" si="25"/>
        <v>#VALUE!</v>
      </c>
      <c r="BA35" s="126" t="e">
        <f t="shared" si="26"/>
        <v>#VALUE!</v>
      </c>
      <c r="BB35" s="126" t="e">
        <f t="shared" si="27"/>
        <v>#VALUE!</v>
      </c>
      <c r="BC35" s="126" t="e">
        <f t="shared" si="28"/>
        <v>#VALUE!</v>
      </c>
      <c r="BD35" s="126">
        <f t="shared" si="29"/>
        <v>55</v>
      </c>
      <c r="BE35" s="126"/>
      <c r="BF35" s="126" t="e">
        <f t="shared" si="30"/>
        <v>#VALUE!</v>
      </c>
      <c r="BG35" s="215" t="e">
        <f t="shared" si="31"/>
        <v>#VALUE!</v>
      </c>
      <c r="BH35" s="126">
        <f t="shared" si="32"/>
        <v>1134</v>
      </c>
      <c r="BI35" s="126"/>
      <c r="BJ35" s="126" t="e">
        <f t="shared" si="33"/>
        <v>#VALUE!</v>
      </c>
      <c r="BK35" s="126"/>
    </row>
    <row r="36" spans="1:63" ht="18" customHeight="1" thickBot="1" x14ac:dyDescent="0.25">
      <c r="A36" s="60">
        <f t="shared" si="38"/>
        <v>20</v>
      </c>
      <c r="B36" s="97"/>
      <c r="C36" s="98"/>
      <c r="D36" s="98"/>
      <c r="E36" s="98"/>
      <c r="F36" s="98"/>
      <c r="G36" s="99"/>
      <c r="H36" s="98"/>
      <c r="I36" s="98"/>
      <c r="J36" s="98"/>
      <c r="K36" s="98"/>
      <c r="L36" s="98"/>
      <c r="M36" s="98"/>
      <c r="N36" s="98"/>
      <c r="O36" s="100"/>
      <c r="P36" s="98"/>
      <c r="Q36" s="98"/>
      <c r="R36" s="98"/>
      <c r="S36" s="86"/>
      <c r="T36" s="87"/>
      <c r="U36" s="101" t="str">
        <f t="shared" si="34"/>
        <v/>
      </c>
      <c r="V36" s="102" t="str">
        <f t="shared" si="0"/>
        <v/>
      </c>
      <c r="W36" s="103" t="str">
        <f t="shared" si="1"/>
        <v/>
      </c>
      <c r="X36" s="104" t="str">
        <f t="shared" si="35"/>
        <v/>
      </c>
      <c r="Y36" s="103" t="str">
        <f t="shared" si="36"/>
        <v/>
      </c>
      <c r="Z36" s="104" t="str">
        <f t="shared" si="2"/>
        <v/>
      </c>
      <c r="AA36" s="105" t="str">
        <f t="shared" si="3"/>
        <v/>
      </c>
      <c r="AB36" s="106" t="str">
        <f t="shared" si="4"/>
        <v/>
      </c>
      <c r="AC36" s="107" t="str">
        <f t="shared" si="5"/>
        <v/>
      </c>
      <c r="AD36" s="108" t="str">
        <f t="shared" si="6"/>
        <v/>
      </c>
      <c r="AE36" s="109" t="str">
        <f t="shared" si="39"/>
        <v/>
      </c>
      <c r="AF36" s="110" t="str">
        <f t="shared" si="7"/>
        <v/>
      </c>
      <c r="AG36" s="111" t="str">
        <f t="shared" si="8"/>
        <v/>
      </c>
      <c r="AH36" s="104" t="str">
        <f t="shared" si="9"/>
        <v/>
      </c>
      <c r="AI36" s="81"/>
      <c r="AJ36" s="216" t="str">
        <f t="shared" si="10"/>
        <v/>
      </c>
      <c r="AK36" s="216">
        <f t="shared" si="11"/>
        <v>0</v>
      </c>
      <c r="AL36" s="126" t="str">
        <f t="shared" si="37"/>
        <v/>
      </c>
      <c r="AM36" s="216" t="str">
        <f t="shared" si="12"/>
        <v/>
      </c>
      <c r="AN36" s="216" t="str">
        <f t="shared" si="13"/>
        <v/>
      </c>
      <c r="AO36" s="126" t="e">
        <f t="shared" si="14"/>
        <v>#VALUE!</v>
      </c>
      <c r="AP36" s="126" t="e">
        <f t="shared" si="15"/>
        <v>#VALUE!</v>
      </c>
      <c r="AQ36" s="126" t="str">
        <f t="shared" si="16"/>
        <v/>
      </c>
      <c r="AR36" s="126" t="str">
        <f t="shared" si="17"/>
        <v/>
      </c>
      <c r="AS36" s="126" t="str">
        <f t="shared" si="18"/>
        <v/>
      </c>
      <c r="AT36" s="126">
        <f t="shared" si="19"/>
        <v>0</v>
      </c>
      <c r="AU36" s="126" t="e">
        <f t="shared" si="20"/>
        <v>#VALUE!</v>
      </c>
      <c r="AV36" s="126" t="e">
        <f t="shared" si="21"/>
        <v>#VALUE!</v>
      </c>
      <c r="AW36" s="126" t="e">
        <f t="shared" si="22"/>
        <v>#VALUE!</v>
      </c>
      <c r="AX36" s="126" t="e">
        <f t="shared" si="23"/>
        <v>#VALUE!</v>
      </c>
      <c r="AY36" s="126" t="e">
        <f t="shared" si="24"/>
        <v>#VALUE!</v>
      </c>
      <c r="AZ36" s="126" t="e">
        <f t="shared" si="25"/>
        <v>#VALUE!</v>
      </c>
      <c r="BA36" s="126" t="e">
        <f t="shared" si="26"/>
        <v>#VALUE!</v>
      </c>
      <c r="BB36" s="126" t="e">
        <f t="shared" si="27"/>
        <v>#VALUE!</v>
      </c>
      <c r="BC36" s="126" t="e">
        <f t="shared" si="28"/>
        <v>#VALUE!</v>
      </c>
      <c r="BD36" s="126">
        <f t="shared" si="29"/>
        <v>55</v>
      </c>
      <c r="BE36" s="126"/>
      <c r="BF36" s="126" t="e">
        <f t="shared" si="30"/>
        <v>#VALUE!</v>
      </c>
      <c r="BG36" s="215" t="e">
        <f t="shared" si="31"/>
        <v>#VALUE!</v>
      </c>
      <c r="BH36" s="126">
        <f t="shared" si="32"/>
        <v>1134</v>
      </c>
      <c r="BI36" s="126"/>
      <c r="BJ36" s="126" t="e">
        <f t="shared" si="33"/>
        <v>#VALUE!</v>
      </c>
      <c r="BK36" s="126"/>
    </row>
    <row r="37" spans="1:63" ht="18" customHeight="1" x14ac:dyDescent="0.2">
      <c r="A37" s="60">
        <f t="shared" si="38"/>
        <v>21</v>
      </c>
      <c r="B37" s="82"/>
      <c r="C37" s="83"/>
      <c r="D37" s="83"/>
      <c r="E37" s="83"/>
      <c r="F37" s="83"/>
      <c r="G37" s="84"/>
      <c r="H37" s="83"/>
      <c r="I37" s="83"/>
      <c r="J37" s="83"/>
      <c r="K37" s="83"/>
      <c r="L37" s="83"/>
      <c r="M37" s="83"/>
      <c r="N37" s="83"/>
      <c r="O37" s="85"/>
      <c r="P37" s="83"/>
      <c r="Q37" s="83"/>
      <c r="R37" s="83"/>
      <c r="S37" s="86"/>
      <c r="T37" s="87"/>
      <c r="U37" s="69" t="str">
        <f t="shared" si="34"/>
        <v/>
      </c>
      <c r="V37" s="70" t="str">
        <f t="shared" si="0"/>
        <v/>
      </c>
      <c r="W37" s="112" t="str">
        <f t="shared" si="1"/>
        <v/>
      </c>
      <c r="X37" s="71" t="str">
        <f t="shared" si="35"/>
        <v/>
      </c>
      <c r="Y37" s="112" t="str">
        <f t="shared" si="36"/>
        <v/>
      </c>
      <c r="Z37" s="71" t="str">
        <f t="shared" si="2"/>
        <v/>
      </c>
      <c r="AA37" s="73" t="str">
        <f t="shared" si="3"/>
        <v/>
      </c>
      <c r="AB37" s="74" t="str">
        <f t="shared" si="4"/>
        <v/>
      </c>
      <c r="AC37" s="75" t="str">
        <f t="shared" si="5"/>
        <v/>
      </c>
      <c r="AD37" s="76" t="str">
        <f t="shared" si="6"/>
        <v/>
      </c>
      <c r="AE37" s="113" t="str">
        <f t="shared" si="39"/>
        <v/>
      </c>
      <c r="AF37" s="114" t="str">
        <f t="shared" si="7"/>
        <v/>
      </c>
      <c r="AG37" s="115" t="str">
        <f t="shared" si="8"/>
        <v/>
      </c>
      <c r="AH37" s="71" t="str">
        <f t="shared" si="9"/>
        <v/>
      </c>
      <c r="AI37" s="81"/>
      <c r="AJ37" s="216" t="str">
        <f t="shared" si="10"/>
        <v/>
      </c>
      <c r="AK37" s="216">
        <f t="shared" si="11"/>
        <v>0</v>
      </c>
      <c r="AL37" s="126" t="str">
        <f t="shared" si="37"/>
        <v/>
      </c>
      <c r="AM37" s="216" t="str">
        <f t="shared" si="12"/>
        <v/>
      </c>
      <c r="AN37" s="216" t="str">
        <f t="shared" si="13"/>
        <v/>
      </c>
      <c r="AO37" s="126" t="e">
        <f t="shared" si="14"/>
        <v>#VALUE!</v>
      </c>
      <c r="AP37" s="126" t="e">
        <f t="shared" si="15"/>
        <v>#VALUE!</v>
      </c>
      <c r="AQ37" s="126" t="str">
        <f t="shared" si="16"/>
        <v/>
      </c>
      <c r="AR37" s="126" t="str">
        <f t="shared" si="17"/>
        <v/>
      </c>
      <c r="AS37" s="126" t="str">
        <f t="shared" si="18"/>
        <v/>
      </c>
      <c r="AT37" s="126">
        <f t="shared" si="19"/>
        <v>0</v>
      </c>
      <c r="AU37" s="126" t="e">
        <f t="shared" si="20"/>
        <v>#VALUE!</v>
      </c>
      <c r="AV37" s="126" t="e">
        <f t="shared" si="21"/>
        <v>#VALUE!</v>
      </c>
      <c r="AW37" s="126" t="e">
        <f t="shared" si="22"/>
        <v>#VALUE!</v>
      </c>
      <c r="AX37" s="126" t="e">
        <f t="shared" si="23"/>
        <v>#VALUE!</v>
      </c>
      <c r="AY37" s="126" t="e">
        <f t="shared" si="24"/>
        <v>#VALUE!</v>
      </c>
      <c r="AZ37" s="126" t="e">
        <f t="shared" si="25"/>
        <v>#VALUE!</v>
      </c>
      <c r="BA37" s="126" t="e">
        <f t="shared" si="26"/>
        <v>#VALUE!</v>
      </c>
      <c r="BB37" s="126" t="e">
        <f t="shared" si="27"/>
        <v>#VALUE!</v>
      </c>
      <c r="BC37" s="126" t="e">
        <f t="shared" si="28"/>
        <v>#VALUE!</v>
      </c>
      <c r="BD37" s="126">
        <f t="shared" si="29"/>
        <v>55</v>
      </c>
      <c r="BE37" s="126"/>
      <c r="BF37" s="126" t="e">
        <f t="shared" si="30"/>
        <v>#VALUE!</v>
      </c>
      <c r="BG37" s="215" t="e">
        <f t="shared" si="31"/>
        <v>#VALUE!</v>
      </c>
      <c r="BH37" s="126">
        <f t="shared" si="32"/>
        <v>1134</v>
      </c>
      <c r="BI37" s="126"/>
      <c r="BJ37" s="126" t="e">
        <f t="shared" si="33"/>
        <v>#VALUE!</v>
      </c>
      <c r="BK37" s="126"/>
    </row>
    <row r="38" spans="1:63" ht="18" customHeight="1" x14ac:dyDescent="0.2">
      <c r="A38" s="60">
        <f>1+A37</f>
        <v>22</v>
      </c>
      <c r="B38" s="82"/>
      <c r="C38" s="83"/>
      <c r="D38" s="83"/>
      <c r="E38" s="83"/>
      <c r="F38" s="83"/>
      <c r="G38" s="84"/>
      <c r="H38" s="83"/>
      <c r="I38" s="83"/>
      <c r="J38" s="83"/>
      <c r="K38" s="83"/>
      <c r="L38" s="83"/>
      <c r="M38" s="83"/>
      <c r="N38" s="83"/>
      <c r="O38" s="85"/>
      <c r="P38" s="83"/>
      <c r="Q38" s="83"/>
      <c r="R38" s="83"/>
      <c r="S38" s="86"/>
      <c r="T38" s="87"/>
      <c r="U38" s="88" t="str">
        <f t="shared" si="34"/>
        <v/>
      </c>
      <c r="V38" s="89" t="str">
        <f t="shared" si="0"/>
        <v/>
      </c>
      <c r="W38" s="90" t="str">
        <f t="shared" si="1"/>
        <v/>
      </c>
      <c r="X38" s="71" t="str">
        <f t="shared" si="35"/>
        <v/>
      </c>
      <c r="Y38" s="90" t="str">
        <f t="shared" si="36"/>
        <v/>
      </c>
      <c r="Z38" s="91" t="str">
        <f t="shared" si="2"/>
        <v/>
      </c>
      <c r="AA38" s="73" t="str">
        <f t="shared" si="3"/>
        <v/>
      </c>
      <c r="AB38" s="74" t="str">
        <f t="shared" si="4"/>
        <v/>
      </c>
      <c r="AC38" s="92" t="str">
        <f t="shared" si="5"/>
        <v/>
      </c>
      <c r="AD38" s="93" t="str">
        <f t="shared" si="6"/>
        <v/>
      </c>
      <c r="AE38" s="94" t="str">
        <f t="shared" si="39"/>
        <v/>
      </c>
      <c r="AF38" s="95" t="str">
        <f t="shared" si="7"/>
        <v/>
      </c>
      <c r="AG38" s="96" t="str">
        <f t="shared" si="8"/>
        <v/>
      </c>
      <c r="AH38" s="91" t="str">
        <f t="shared" si="9"/>
        <v/>
      </c>
      <c r="AI38" s="81"/>
      <c r="AJ38" s="216" t="str">
        <f t="shared" si="10"/>
        <v/>
      </c>
      <c r="AK38" s="216">
        <f t="shared" si="11"/>
        <v>0</v>
      </c>
      <c r="AL38" s="126" t="str">
        <f t="shared" si="37"/>
        <v/>
      </c>
      <c r="AM38" s="216" t="str">
        <f t="shared" si="12"/>
        <v/>
      </c>
      <c r="AN38" s="216" t="str">
        <f t="shared" si="13"/>
        <v/>
      </c>
      <c r="AO38" s="126" t="e">
        <f t="shared" si="14"/>
        <v>#VALUE!</v>
      </c>
      <c r="AP38" s="126" t="e">
        <f t="shared" si="15"/>
        <v>#VALUE!</v>
      </c>
      <c r="AQ38" s="126" t="str">
        <f t="shared" si="16"/>
        <v/>
      </c>
      <c r="AR38" s="126" t="str">
        <f t="shared" si="17"/>
        <v/>
      </c>
      <c r="AS38" s="126" t="str">
        <f t="shared" si="18"/>
        <v/>
      </c>
      <c r="AT38" s="126">
        <f t="shared" si="19"/>
        <v>0</v>
      </c>
      <c r="AU38" s="126" t="e">
        <f t="shared" si="20"/>
        <v>#VALUE!</v>
      </c>
      <c r="AV38" s="126" t="e">
        <f t="shared" si="21"/>
        <v>#VALUE!</v>
      </c>
      <c r="AW38" s="126" t="e">
        <f t="shared" si="22"/>
        <v>#VALUE!</v>
      </c>
      <c r="AX38" s="126" t="e">
        <f t="shared" si="23"/>
        <v>#VALUE!</v>
      </c>
      <c r="AY38" s="126" t="e">
        <f t="shared" si="24"/>
        <v>#VALUE!</v>
      </c>
      <c r="AZ38" s="126" t="e">
        <f t="shared" si="25"/>
        <v>#VALUE!</v>
      </c>
      <c r="BA38" s="126" t="e">
        <f t="shared" si="26"/>
        <v>#VALUE!</v>
      </c>
      <c r="BB38" s="126" t="e">
        <f t="shared" si="27"/>
        <v>#VALUE!</v>
      </c>
      <c r="BC38" s="126" t="e">
        <f t="shared" si="28"/>
        <v>#VALUE!</v>
      </c>
      <c r="BD38" s="126">
        <f t="shared" si="29"/>
        <v>55</v>
      </c>
      <c r="BE38" s="126"/>
      <c r="BF38" s="126" t="e">
        <f t="shared" si="30"/>
        <v>#VALUE!</v>
      </c>
      <c r="BG38" s="215" t="e">
        <f t="shared" si="31"/>
        <v>#VALUE!</v>
      </c>
      <c r="BH38" s="126">
        <f t="shared" si="32"/>
        <v>1134</v>
      </c>
      <c r="BI38" s="126"/>
      <c r="BJ38" s="126" t="e">
        <f t="shared" si="33"/>
        <v>#VALUE!</v>
      </c>
      <c r="BK38" s="126"/>
    </row>
    <row r="39" spans="1:63" ht="18" customHeight="1" x14ac:dyDescent="0.2">
      <c r="A39" s="60">
        <f>1+A38</f>
        <v>23</v>
      </c>
      <c r="B39" s="82"/>
      <c r="C39" s="83"/>
      <c r="D39" s="83"/>
      <c r="E39" s="83"/>
      <c r="F39" s="83"/>
      <c r="G39" s="84"/>
      <c r="H39" s="83"/>
      <c r="I39" s="83"/>
      <c r="J39" s="83"/>
      <c r="K39" s="83"/>
      <c r="L39" s="83"/>
      <c r="M39" s="83"/>
      <c r="N39" s="83"/>
      <c r="O39" s="85"/>
      <c r="P39" s="83"/>
      <c r="Q39" s="83"/>
      <c r="R39" s="83"/>
      <c r="S39" s="86"/>
      <c r="T39" s="87"/>
      <c r="U39" s="88" t="str">
        <f t="shared" si="34"/>
        <v/>
      </c>
      <c r="V39" s="89" t="str">
        <f t="shared" si="0"/>
        <v/>
      </c>
      <c r="W39" s="90" t="str">
        <f t="shared" si="1"/>
        <v/>
      </c>
      <c r="X39" s="71" t="str">
        <f t="shared" si="35"/>
        <v/>
      </c>
      <c r="Y39" s="90" t="str">
        <f t="shared" si="36"/>
        <v/>
      </c>
      <c r="Z39" s="91" t="str">
        <f t="shared" si="2"/>
        <v/>
      </c>
      <c r="AA39" s="73" t="str">
        <f t="shared" si="3"/>
        <v/>
      </c>
      <c r="AB39" s="74" t="str">
        <f t="shared" si="4"/>
        <v/>
      </c>
      <c r="AC39" s="92" t="str">
        <f t="shared" si="5"/>
        <v/>
      </c>
      <c r="AD39" s="93" t="str">
        <f t="shared" si="6"/>
        <v/>
      </c>
      <c r="AE39" s="94" t="str">
        <f t="shared" si="39"/>
        <v/>
      </c>
      <c r="AF39" s="95" t="str">
        <f t="shared" si="7"/>
        <v/>
      </c>
      <c r="AG39" s="96" t="str">
        <f t="shared" si="8"/>
        <v/>
      </c>
      <c r="AH39" s="91" t="str">
        <f t="shared" si="9"/>
        <v/>
      </c>
      <c r="AI39" s="81"/>
      <c r="AJ39" s="216" t="str">
        <f t="shared" si="10"/>
        <v/>
      </c>
      <c r="AK39" s="216">
        <f t="shared" si="11"/>
        <v>0</v>
      </c>
      <c r="AL39" s="126" t="str">
        <f t="shared" si="37"/>
        <v/>
      </c>
      <c r="AM39" s="216" t="str">
        <f t="shared" si="12"/>
        <v/>
      </c>
      <c r="AN39" s="216" t="str">
        <f t="shared" si="13"/>
        <v/>
      </c>
      <c r="AO39" s="126" t="e">
        <f t="shared" si="14"/>
        <v>#VALUE!</v>
      </c>
      <c r="AP39" s="126" t="e">
        <f t="shared" si="15"/>
        <v>#VALUE!</v>
      </c>
      <c r="AQ39" s="126" t="str">
        <f t="shared" si="16"/>
        <v/>
      </c>
      <c r="AR39" s="126" t="str">
        <f t="shared" si="17"/>
        <v/>
      </c>
      <c r="AS39" s="126" t="str">
        <f t="shared" si="18"/>
        <v/>
      </c>
      <c r="AT39" s="126">
        <f t="shared" si="19"/>
        <v>0</v>
      </c>
      <c r="AU39" s="126" t="e">
        <f t="shared" si="20"/>
        <v>#VALUE!</v>
      </c>
      <c r="AV39" s="126" t="e">
        <f t="shared" si="21"/>
        <v>#VALUE!</v>
      </c>
      <c r="AW39" s="126" t="e">
        <f t="shared" si="22"/>
        <v>#VALUE!</v>
      </c>
      <c r="AX39" s="126" t="e">
        <f t="shared" si="23"/>
        <v>#VALUE!</v>
      </c>
      <c r="AY39" s="126" t="e">
        <f t="shared" si="24"/>
        <v>#VALUE!</v>
      </c>
      <c r="AZ39" s="126" t="e">
        <f t="shared" si="25"/>
        <v>#VALUE!</v>
      </c>
      <c r="BA39" s="126" t="e">
        <f t="shared" si="26"/>
        <v>#VALUE!</v>
      </c>
      <c r="BB39" s="126" t="e">
        <f t="shared" si="27"/>
        <v>#VALUE!</v>
      </c>
      <c r="BC39" s="126" t="e">
        <f t="shared" si="28"/>
        <v>#VALUE!</v>
      </c>
      <c r="BD39" s="126">
        <f t="shared" si="29"/>
        <v>55</v>
      </c>
      <c r="BE39" s="126"/>
      <c r="BF39" s="126" t="e">
        <f t="shared" si="30"/>
        <v>#VALUE!</v>
      </c>
      <c r="BG39" s="215" t="e">
        <f t="shared" si="31"/>
        <v>#VALUE!</v>
      </c>
      <c r="BH39" s="126">
        <f t="shared" si="32"/>
        <v>1134</v>
      </c>
      <c r="BI39" s="126"/>
      <c r="BJ39" s="126" t="e">
        <f t="shared" si="33"/>
        <v>#VALUE!</v>
      </c>
      <c r="BK39" s="126"/>
    </row>
    <row r="40" spans="1:63" ht="18" customHeight="1" thickBot="1" x14ac:dyDescent="0.25">
      <c r="A40" s="60">
        <f>1+A39</f>
        <v>24</v>
      </c>
      <c r="B40" s="97"/>
      <c r="C40" s="98"/>
      <c r="D40" s="98"/>
      <c r="E40" s="98"/>
      <c r="F40" s="98"/>
      <c r="G40" s="99"/>
      <c r="H40" s="98"/>
      <c r="I40" s="98"/>
      <c r="J40" s="98"/>
      <c r="K40" s="98"/>
      <c r="L40" s="98"/>
      <c r="M40" s="98"/>
      <c r="N40" s="98"/>
      <c r="O40" s="100"/>
      <c r="P40" s="98"/>
      <c r="Q40" s="98"/>
      <c r="R40" s="98"/>
      <c r="S40" s="86"/>
      <c r="T40" s="87"/>
      <c r="U40" s="101" t="str">
        <f t="shared" si="34"/>
        <v/>
      </c>
      <c r="V40" s="102" t="str">
        <f t="shared" si="0"/>
        <v/>
      </c>
      <c r="W40" s="103" t="str">
        <f t="shared" si="1"/>
        <v/>
      </c>
      <c r="X40" s="104" t="str">
        <f t="shared" si="35"/>
        <v/>
      </c>
      <c r="Y40" s="103" t="str">
        <f t="shared" si="36"/>
        <v/>
      </c>
      <c r="Z40" s="104" t="str">
        <f t="shared" si="2"/>
        <v/>
      </c>
      <c r="AA40" s="105" t="str">
        <f t="shared" si="3"/>
        <v/>
      </c>
      <c r="AB40" s="106" t="str">
        <f t="shared" si="4"/>
        <v/>
      </c>
      <c r="AC40" s="107" t="str">
        <f t="shared" si="5"/>
        <v/>
      </c>
      <c r="AD40" s="108" t="str">
        <f t="shared" si="6"/>
        <v/>
      </c>
      <c r="AE40" s="109" t="str">
        <f t="shared" si="39"/>
        <v/>
      </c>
      <c r="AF40" s="110" t="str">
        <f t="shared" si="7"/>
        <v/>
      </c>
      <c r="AG40" s="111" t="str">
        <f t="shared" si="8"/>
        <v/>
      </c>
      <c r="AH40" s="104" t="str">
        <f t="shared" si="9"/>
        <v/>
      </c>
      <c r="AI40" s="81"/>
      <c r="AJ40" s="216" t="str">
        <f t="shared" si="10"/>
        <v/>
      </c>
      <c r="AK40" s="216">
        <f t="shared" si="11"/>
        <v>0</v>
      </c>
      <c r="AL40" s="126" t="str">
        <f t="shared" si="37"/>
        <v/>
      </c>
      <c r="AM40" s="216" t="str">
        <f t="shared" si="12"/>
        <v/>
      </c>
      <c r="AN40" s="216" t="str">
        <f t="shared" si="13"/>
        <v/>
      </c>
      <c r="AO40" s="126" t="e">
        <f t="shared" si="14"/>
        <v>#VALUE!</v>
      </c>
      <c r="AP40" s="126" t="e">
        <f t="shared" si="15"/>
        <v>#VALUE!</v>
      </c>
      <c r="AQ40" s="126" t="str">
        <f t="shared" si="16"/>
        <v/>
      </c>
      <c r="AR40" s="126" t="str">
        <f t="shared" si="17"/>
        <v/>
      </c>
      <c r="AS40" s="126" t="str">
        <f t="shared" si="18"/>
        <v/>
      </c>
      <c r="AT40" s="126">
        <f t="shared" si="19"/>
        <v>0</v>
      </c>
      <c r="AU40" s="126" t="e">
        <f t="shared" si="20"/>
        <v>#VALUE!</v>
      </c>
      <c r="AV40" s="126" t="e">
        <f t="shared" si="21"/>
        <v>#VALUE!</v>
      </c>
      <c r="AW40" s="126" t="e">
        <f t="shared" si="22"/>
        <v>#VALUE!</v>
      </c>
      <c r="AX40" s="126" t="e">
        <f t="shared" si="23"/>
        <v>#VALUE!</v>
      </c>
      <c r="AY40" s="126" t="e">
        <f t="shared" si="24"/>
        <v>#VALUE!</v>
      </c>
      <c r="AZ40" s="126" t="e">
        <f t="shared" si="25"/>
        <v>#VALUE!</v>
      </c>
      <c r="BA40" s="126" t="e">
        <f t="shared" si="26"/>
        <v>#VALUE!</v>
      </c>
      <c r="BB40" s="126" t="e">
        <f t="shared" si="27"/>
        <v>#VALUE!</v>
      </c>
      <c r="BC40" s="126" t="e">
        <f t="shared" si="28"/>
        <v>#VALUE!</v>
      </c>
      <c r="BD40" s="126">
        <f t="shared" si="29"/>
        <v>55</v>
      </c>
      <c r="BE40" s="126"/>
      <c r="BF40" s="126" t="e">
        <f t="shared" si="30"/>
        <v>#VALUE!</v>
      </c>
      <c r="BG40" s="215" t="e">
        <f t="shared" si="31"/>
        <v>#VALUE!</v>
      </c>
      <c r="BH40" s="126">
        <f t="shared" si="32"/>
        <v>1134</v>
      </c>
      <c r="BI40" s="126"/>
      <c r="BJ40" s="126" t="e">
        <f t="shared" si="33"/>
        <v>#VALUE!</v>
      </c>
      <c r="BK40" s="126"/>
    </row>
    <row r="41" spans="1:63" ht="18" customHeight="1" x14ac:dyDescent="0.2">
      <c r="A41" s="60">
        <f>1+A40</f>
        <v>25</v>
      </c>
      <c r="B41" s="82"/>
      <c r="C41" s="83"/>
      <c r="D41" s="83"/>
      <c r="E41" s="83"/>
      <c r="F41" s="83"/>
      <c r="G41" s="84"/>
      <c r="H41" s="83"/>
      <c r="I41" s="83"/>
      <c r="J41" s="83"/>
      <c r="K41" s="83"/>
      <c r="L41" s="83"/>
      <c r="M41" s="83"/>
      <c r="N41" s="83"/>
      <c r="O41" s="85"/>
      <c r="P41" s="83"/>
      <c r="Q41" s="83"/>
      <c r="R41" s="83"/>
      <c r="S41" s="86"/>
      <c r="T41" s="87"/>
      <c r="U41" s="116" t="str">
        <f t="shared" si="34"/>
        <v/>
      </c>
      <c r="V41" s="219" t="str">
        <f t="shared" si="0"/>
        <v/>
      </c>
      <c r="W41" s="112" t="str">
        <f t="shared" si="1"/>
        <v/>
      </c>
      <c r="X41" s="71" t="str">
        <f t="shared" si="35"/>
        <v/>
      </c>
      <c r="Y41" s="112" t="str">
        <f t="shared" si="36"/>
        <v/>
      </c>
      <c r="Z41" s="71" t="str">
        <f t="shared" si="2"/>
        <v/>
      </c>
      <c r="AA41" s="117" t="str">
        <f t="shared" si="3"/>
        <v/>
      </c>
      <c r="AB41" s="118" t="str">
        <f t="shared" si="4"/>
        <v/>
      </c>
      <c r="AC41" s="75" t="str">
        <f t="shared" si="5"/>
        <v/>
      </c>
      <c r="AD41" s="119" t="str">
        <f t="shared" si="6"/>
        <v/>
      </c>
      <c r="AE41" s="113" t="str">
        <f t="shared" si="39"/>
        <v/>
      </c>
      <c r="AF41" s="114" t="str">
        <f t="shared" si="7"/>
        <v/>
      </c>
      <c r="AG41" s="115" t="str">
        <f t="shared" si="8"/>
        <v/>
      </c>
      <c r="AH41" s="71" t="str">
        <f t="shared" si="9"/>
        <v/>
      </c>
      <c r="AI41" s="81"/>
      <c r="AJ41" s="216" t="str">
        <f t="shared" si="10"/>
        <v/>
      </c>
      <c r="AK41" s="216">
        <f t="shared" si="11"/>
        <v>0</v>
      </c>
      <c r="AL41" s="126" t="str">
        <f t="shared" si="37"/>
        <v/>
      </c>
      <c r="AM41" s="216" t="str">
        <f t="shared" si="12"/>
        <v/>
      </c>
      <c r="AN41" s="216" t="str">
        <f t="shared" si="13"/>
        <v/>
      </c>
      <c r="AO41" s="126" t="e">
        <f t="shared" si="14"/>
        <v>#VALUE!</v>
      </c>
      <c r="AP41" s="126" t="e">
        <f t="shared" si="15"/>
        <v>#VALUE!</v>
      </c>
      <c r="AQ41" s="126" t="str">
        <f t="shared" si="16"/>
        <v/>
      </c>
      <c r="AR41" s="126" t="str">
        <f t="shared" si="17"/>
        <v/>
      </c>
      <c r="AS41" s="126" t="str">
        <f t="shared" si="18"/>
        <v/>
      </c>
      <c r="AT41" s="126">
        <f t="shared" si="19"/>
        <v>0</v>
      </c>
      <c r="AU41" s="126" t="e">
        <f t="shared" si="20"/>
        <v>#VALUE!</v>
      </c>
      <c r="AV41" s="126" t="e">
        <f t="shared" si="21"/>
        <v>#VALUE!</v>
      </c>
      <c r="AW41" s="126" t="e">
        <f t="shared" si="22"/>
        <v>#VALUE!</v>
      </c>
      <c r="AX41" s="126" t="e">
        <f t="shared" si="23"/>
        <v>#VALUE!</v>
      </c>
      <c r="AY41" s="126" t="e">
        <f t="shared" si="24"/>
        <v>#VALUE!</v>
      </c>
      <c r="AZ41" s="126" t="e">
        <f t="shared" si="25"/>
        <v>#VALUE!</v>
      </c>
      <c r="BA41" s="126" t="e">
        <f t="shared" si="26"/>
        <v>#VALUE!</v>
      </c>
      <c r="BB41" s="126" t="e">
        <f t="shared" si="27"/>
        <v>#VALUE!</v>
      </c>
      <c r="BC41" s="126" t="e">
        <f t="shared" si="28"/>
        <v>#VALUE!</v>
      </c>
      <c r="BD41" s="126">
        <f t="shared" si="29"/>
        <v>55</v>
      </c>
      <c r="BE41" s="126"/>
      <c r="BF41" s="126" t="e">
        <f t="shared" si="30"/>
        <v>#VALUE!</v>
      </c>
      <c r="BG41" s="215" t="e">
        <f t="shared" si="31"/>
        <v>#VALUE!</v>
      </c>
      <c r="BH41" s="126">
        <f t="shared" si="32"/>
        <v>1134</v>
      </c>
      <c r="BI41" s="126"/>
      <c r="BJ41" s="126" t="e">
        <f t="shared" si="33"/>
        <v>#VALUE!</v>
      </c>
      <c r="BK41" s="126"/>
    </row>
    <row r="42" spans="1:63" ht="18" customHeight="1" x14ac:dyDescent="0.2">
      <c r="A42" s="60">
        <f>1+A41</f>
        <v>26</v>
      </c>
      <c r="B42" s="82"/>
      <c r="C42" s="83"/>
      <c r="D42" s="83"/>
      <c r="E42" s="83"/>
      <c r="F42" s="83"/>
      <c r="G42" s="84"/>
      <c r="H42" s="83"/>
      <c r="I42" s="83"/>
      <c r="J42" s="83"/>
      <c r="K42" s="83"/>
      <c r="L42" s="83"/>
      <c r="M42" s="83"/>
      <c r="N42" s="83"/>
      <c r="O42" s="85"/>
      <c r="P42" s="83"/>
      <c r="Q42" s="83"/>
      <c r="R42" s="83"/>
      <c r="S42" s="86"/>
      <c r="T42" s="87"/>
      <c r="U42" s="88" t="str">
        <f t="shared" si="34"/>
        <v/>
      </c>
      <c r="V42" s="89" t="str">
        <f t="shared" si="0"/>
        <v/>
      </c>
      <c r="W42" s="90" t="str">
        <f t="shared" si="1"/>
        <v/>
      </c>
      <c r="X42" s="71" t="str">
        <f t="shared" si="35"/>
        <v/>
      </c>
      <c r="Y42" s="90" t="str">
        <f t="shared" si="36"/>
        <v/>
      </c>
      <c r="Z42" s="91" t="str">
        <f t="shared" si="2"/>
        <v/>
      </c>
      <c r="AA42" s="120" t="str">
        <f t="shared" si="3"/>
        <v/>
      </c>
      <c r="AB42" s="121" t="str">
        <f t="shared" si="4"/>
        <v/>
      </c>
      <c r="AC42" s="92" t="str">
        <f t="shared" si="5"/>
        <v/>
      </c>
      <c r="AD42" s="93" t="str">
        <f t="shared" si="6"/>
        <v/>
      </c>
      <c r="AE42" s="94" t="str">
        <f t="shared" si="39"/>
        <v/>
      </c>
      <c r="AF42" s="95" t="str">
        <f t="shared" si="7"/>
        <v/>
      </c>
      <c r="AG42" s="96" t="str">
        <f t="shared" si="8"/>
        <v/>
      </c>
      <c r="AH42" s="91" t="str">
        <f t="shared" si="9"/>
        <v/>
      </c>
      <c r="AI42" s="81"/>
      <c r="AJ42" s="216" t="str">
        <f t="shared" si="10"/>
        <v/>
      </c>
      <c r="AK42" s="216">
        <f t="shared" si="11"/>
        <v>0</v>
      </c>
      <c r="AL42" s="126" t="str">
        <f t="shared" si="37"/>
        <v/>
      </c>
      <c r="AM42" s="216" t="str">
        <f t="shared" si="12"/>
        <v/>
      </c>
      <c r="AN42" s="216" t="str">
        <f t="shared" si="13"/>
        <v/>
      </c>
      <c r="AO42" s="126" t="e">
        <f t="shared" si="14"/>
        <v>#VALUE!</v>
      </c>
      <c r="AP42" s="126" t="e">
        <f t="shared" si="15"/>
        <v>#VALUE!</v>
      </c>
      <c r="AQ42" s="126" t="str">
        <f t="shared" si="16"/>
        <v/>
      </c>
      <c r="AR42" s="126" t="str">
        <f t="shared" si="17"/>
        <v/>
      </c>
      <c r="AS42" s="126" t="str">
        <f t="shared" si="18"/>
        <v/>
      </c>
      <c r="AT42" s="126">
        <f t="shared" si="19"/>
        <v>0</v>
      </c>
      <c r="AU42" s="126" t="e">
        <f t="shared" si="20"/>
        <v>#VALUE!</v>
      </c>
      <c r="AV42" s="126" t="e">
        <f t="shared" si="21"/>
        <v>#VALUE!</v>
      </c>
      <c r="AW42" s="126" t="e">
        <f t="shared" si="22"/>
        <v>#VALUE!</v>
      </c>
      <c r="AX42" s="126" t="e">
        <f t="shared" si="23"/>
        <v>#VALUE!</v>
      </c>
      <c r="AY42" s="126" t="e">
        <f t="shared" si="24"/>
        <v>#VALUE!</v>
      </c>
      <c r="AZ42" s="126" t="e">
        <f t="shared" si="25"/>
        <v>#VALUE!</v>
      </c>
      <c r="BA42" s="126" t="e">
        <f t="shared" si="26"/>
        <v>#VALUE!</v>
      </c>
      <c r="BB42" s="126" t="e">
        <f t="shared" si="27"/>
        <v>#VALUE!</v>
      </c>
      <c r="BC42" s="126" t="e">
        <f t="shared" si="28"/>
        <v>#VALUE!</v>
      </c>
      <c r="BD42" s="126">
        <f t="shared" si="29"/>
        <v>55</v>
      </c>
      <c r="BE42" s="126"/>
      <c r="BF42" s="126" t="e">
        <f t="shared" si="30"/>
        <v>#VALUE!</v>
      </c>
      <c r="BG42" s="215" t="e">
        <f t="shared" si="31"/>
        <v>#VALUE!</v>
      </c>
      <c r="BH42" s="126">
        <f t="shared" si="32"/>
        <v>1134</v>
      </c>
      <c r="BI42" s="126"/>
      <c r="BJ42" s="126" t="e">
        <f t="shared" si="33"/>
        <v>#VALUE!</v>
      </c>
      <c r="BK42" s="126"/>
    </row>
    <row r="43" spans="1:63" ht="18" customHeight="1" x14ac:dyDescent="0.2">
      <c r="A43" s="60">
        <f t="shared" ref="A43:A48" si="40">1+A42</f>
        <v>27</v>
      </c>
      <c r="B43" s="82"/>
      <c r="C43" s="83"/>
      <c r="D43" s="83"/>
      <c r="E43" s="83"/>
      <c r="F43" s="83"/>
      <c r="G43" s="84"/>
      <c r="H43" s="83"/>
      <c r="I43" s="83"/>
      <c r="J43" s="83"/>
      <c r="K43" s="83"/>
      <c r="L43" s="83"/>
      <c r="M43" s="83"/>
      <c r="N43" s="83"/>
      <c r="O43" s="85"/>
      <c r="P43" s="83"/>
      <c r="Q43" s="83"/>
      <c r="R43" s="83"/>
      <c r="S43" s="86"/>
      <c r="T43" s="87"/>
      <c r="U43" s="88" t="str">
        <f t="shared" si="34"/>
        <v/>
      </c>
      <c r="V43" s="89" t="str">
        <f t="shared" si="0"/>
        <v/>
      </c>
      <c r="W43" s="90" t="str">
        <f t="shared" si="1"/>
        <v/>
      </c>
      <c r="X43" s="71" t="str">
        <f t="shared" si="35"/>
        <v/>
      </c>
      <c r="Y43" s="90" t="str">
        <f t="shared" si="36"/>
        <v/>
      </c>
      <c r="Z43" s="91" t="str">
        <f t="shared" si="2"/>
        <v/>
      </c>
      <c r="AA43" s="120" t="str">
        <f t="shared" si="3"/>
        <v/>
      </c>
      <c r="AB43" s="121" t="str">
        <f t="shared" si="4"/>
        <v/>
      </c>
      <c r="AC43" s="92" t="str">
        <f t="shared" si="5"/>
        <v/>
      </c>
      <c r="AD43" s="93" t="str">
        <f t="shared" si="6"/>
        <v/>
      </c>
      <c r="AE43" s="94" t="str">
        <f t="shared" si="39"/>
        <v/>
      </c>
      <c r="AF43" s="95" t="str">
        <f t="shared" si="7"/>
        <v/>
      </c>
      <c r="AG43" s="96" t="str">
        <f t="shared" si="8"/>
        <v/>
      </c>
      <c r="AH43" s="91" t="str">
        <f t="shared" si="9"/>
        <v/>
      </c>
      <c r="AI43" s="81"/>
      <c r="AJ43" s="216" t="str">
        <f t="shared" si="10"/>
        <v/>
      </c>
      <c r="AK43" s="216">
        <f t="shared" si="11"/>
        <v>0</v>
      </c>
      <c r="AL43" s="126" t="str">
        <f t="shared" si="37"/>
        <v/>
      </c>
      <c r="AM43" s="216" t="str">
        <f t="shared" si="12"/>
        <v/>
      </c>
      <c r="AN43" s="216" t="str">
        <f t="shared" si="13"/>
        <v/>
      </c>
      <c r="AO43" s="126" t="e">
        <f t="shared" si="14"/>
        <v>#VALUE!</v>
      </c>
      <c r="AP43" s="126" t="e">
        <f t="shared" si="15"/>
        <v>#VALUE!</v>
      </c>
      <c r="AQ43" s="126" t="str">
        <f t="shared" si="16"/>
        <v/>
      </c>
      <c r="AR43" s="126" t="str">
        <f t="shared" si="17"/>
        <v/>
      </c>
      <c r="AS43" s="126" t="str">
        <f t="shared" si="18"/>
        <v/>
      </c>
      <c r="AT43" s="126">
        <f t="shared" si="19"/>
        <v>0</v>
      </c>
      <c r="AU43" s="126" t="e">
        <f t="shared" si="20"/>
        <v>#VALUE!</v>
      </c>
      <c r="AV43" s="126" t="e">
        <f t="shared" si="21"/>
        <v>#VALUE!</v>
      </c>
      <c r="AW43" s="126" t="e">
        <f t="shared" si="22"/>
        <v>#VALUE!</v>
      </c>
      <c r="AX43" s="126" t="e">
        <f t="shared" si="23"/>
        <v>#VALUE!</v>
      </c>
      <c r="AY43" s="126" t="e">
        <f t="shared" si="24"/>
        <v>#VALUE!</v>
      </c>
      <c r="AZ43" s="126" t="e">
        <f t="shared" si="25"/>
        <v>#VALUE!</v>
      </c>
      <c r="BA43" s="126" t="e">
        <f t="shared" si="26"/>
        <v>#VALUE!</v>
      </c>
      <c r="BB43" s="126" t="e">
        <f t="shared" si="27"/>
        <v>#VALUE!</v>
      </c>
      <c r="BC43" s="126" t="e">
        <f t="shared" si="28"/>
        <v>#VALUE!</v>
      </c>
      <c r="BD43" s="126">
        <f t="shared" si="29"/>
        <v>55</v>
      </c>
      <c r="BE43" s="126"/>
      <c r="BF43" s="126" t="e">
        <f t="shared" si="30"/>
        <v>#VALUE!</v>
      </c>
      <c r="BG43" s="215" t="e">
        <f t="shared" si="31"/>
        <v>#VALUE!</v>
      </c>
      <c r="BH43" s="126">
        <f t="shared" si="32"/>
        <v>1134</v>
      </c>
      <c r="BI43" s="126"/>
      <c r="BJ43" s="126" t="e">
        <f t="shared" si="33"/>
        <v>#VALUE!</v>
      </c>
      <c r="BK43" s="126"/>
    </row>
    <row r="44" spans="1:63" ht="18" customHeight="1" thickBot="1" x14ac:dyDescent="0.25">
      <c r="A44" s="60">
        <f t="shared" si="40"/>
        <v>28</v>
      </c>
      <c r="B44" s="97"/>
      <c r="C44" s="98"/>
      <c r="D44" s="98"/>
      <c r="E44" s="98"/>
      <c r="F44" s="98"/>
      <c r="G44" s="99"/>
      <c r="H44" s="98"/>
      <c r="I44" s="98"/>
      <c r="J44" s="98"/>
      <c r="K44" s="98"/>
      <c r="L44" s="98"/>
      <c r="M44" s="98"/>
      <c r="N44" s="98"/>
      <c r="O44" s="100"/>
      <c r="P44" s="98"/>
      <c r="Q44" s="98"/>
      <c r="R44" s="98"/>
      <c r="S44" s="86"/>
      <c r="T44" s="87"/>
      <c r="U44" s="101" t="str">
        <f t="shared" si="34"/>
        <v/>
      </c>
      <c r="V44" s="102" t="str">
        <f t="shared" si="0"/>
        <v/>
      </c>
      <c r="W44" s="103" t="str">
        <f t="shared" si="1"/>
        <v/>
      </c>
      <c r="X44" s="104" t="str">
        <f t="shared" si="35"/>
        <v/>
      </c>
      <c r="Y44" s="103" t="str">
        <f t="shared" si="36"/>
        <v/>
      </c>
      <c r="Z44" s="104" t="str">
        <f t="shared" si="2"/>
        <v/>
      </c>
      <c r="AA44" s="122" t="str">
        <f t="shared" si="3"/>
        <v/>
      </c>
      <c r="AB44" s="123" t="str">
        <f t="shared" si="4"/>
        <v/>
      </c>
      <c r="AC44" s="107" t="str">
        <f t="shared" si="5"/>
        <v/>
      </c>
      <c r="AD44" s="108" t="str">
        <f t="shared" si="6"/>
        <v/>
      </c>
      <c r="AE44" s="109" t="str">
        <f t="shared" si="39"/>
        <v/>
      </c>
      <c r="AF44" s="110" t="str">
        <f t="shared" si="7"/>
        <v/>
      </c>
      <c r="AG44" s="111" t="str">
        <f t="shared" si="8"/>
        <v/>
      </c>
      <c r="AH44" s="104" t="str">
        <f t="shared" si="9"/>
        <v/>
      </c>
      <c r="AI44" s="81"/>
      <c r="AJ44" s="216" t="str">
        <f t="shared" si="10"/>
        <v/>
      </c>
      <c r="AK44" s="216">
        <f t="shared" si="11"/>
        <v>0</v>
      </c>
      <c r="AL44" s="126" t="str">
        <f t="shared" si="37"/>
        <v/>
      </c>
      <c r="AM44" s="216" t="str">
        <f t="shared" si="12"/>
        <v/>
      </c>
      <c r="AN44" s="216" t="str">
        <f t="shared" si="13"/>
        <v/>
      </c>
      <c r="AO44" s="126" t="e">
        <f t="shared" si="14"/>
        <v>#VALUE!</v>
      </c>
      <c r="AP44" s="126" t="e">
        <f t="shared" si="15"/>
        <v>#VALUE!</v>
      </c>
      <c r="AQ44" s="126" t="str">
        <f t="shared" si="16"/>
        <v/>
      </c>
      <c r="AR44" s="126" t="str">
        <f t="shared" si="17"/>
        <v/>
      </c>
      <c r="AS44" s="126" t="str">
        <f t="shared" si="18"/>
        <v/>
      </c>
      <c r="AT44" s="126">
        <f t="shared" si="19"/>
        <v>0</v>
      </c>
      <c r="AU44" s="126" t="e">
        <f t="shared" si="20"/>
        <v>#VALUE!</v>
      </c>
      <c r="AV44" s="126" t="e">
        <f t="shared" si="21"/>
        <v>#VALUE!</v>
      </c>
      <c r="AW44" s="126" t="e">
        <f t="shared" si="22"/>
        <v>#VALUE!</v>
      </c>
      <c r="AX44" s="126" t="e">
        <f t="shared" si="23"/>
        <v>#VALUE!</v>
      </c>
      <c r="AY44" s="126" t="e">
        <f t="shared" si="24"/>
        <v>#VALUE!</v>
      </c>
      <c r="AZ44" s="126" t="e">
        <f t="shared" si="25"/>
        <v>#VALUE!</v>
      </c>
      <c r="BA44" s="126" t="e">
        <f t="shared" si="26"/>
        <v>#VALUE!</v>
      </c>
      <c r="BB44" s="126" t="e">
        <f t="shared" si="27"/>
        <v>#VALUE!</v>
      </c>
      <c r="BC44" s="126" t="e">
        <f t="shared" si="28"/>
        <v>#VALUE!</v>
      </c>
      <c r="BD44" s="126">
        <f t="shared" si="29"/>
        <v>55</v>
      </c>
      <c r="BE44" s="126"/>
      <c r="BF44" s="126" t="e">
        <f t="shared" si="30"/>
        <v>#VALUE!</v>
      </c>
      <c r="BG44" s="215" t="e">
        <f t="shared" si="31"/>
        <v>#VALUE!</v>
      </c>
      <c r="BH44" s="126">
        <f t="shared" si="32"/>
        <v>1134</v>
      </c>
      <c r="BI44" s="126"/>
      <c r="BJ44" s="126" t="e">
        <f t="shared" si="33"/>
        <v>#VALUE!</v>
      </c>
      <c r="BK44" s="126"/>
    </row>
    <row r="45" spans="1:63" ht="18" customHeight="1" x14ac:dyDescent="0.2">
      <c r="A45" s="60">
        <f t="shared" si="40"/>
        <v>29</v>
      </c>
      <c r="B45" s="82"/>
      <c r="C45" s="83"/>
      <c r="D45" s="83"/>
      <c r="E45" s="83"/>
      <c r="F45" s="83"/>
      <c r="G45" s="84"/>
      <c r="H45" s="83"/>
      <c r="I45" s="83"/>
      <c r="J45" s="83"/>
      <c r="K45" s="83"/>
      <c r="L45" s="83"/>
      <c r="M45" s="83"/>
      <c r="N45" s="83"/>
      <c r="O45" s="85"/>
      <c r="P45" s="83"/>
      <c r="Q45" s="83"/>
      <c r="R45" s="83"/>
      <c r="S45" s="86"/>
      <c r="T45" s="87"/>
      <c r="U45" s="69" t="str">
        <f t="shared" si="34"/>
        <v/>
      </c>
      <c r="V45" s="70" t="str">
        <f t="shared" si="0"/>
        <v/>
      </c>
      <c r="W45" s="112" t="str">
        <f t="shared" si="1"/>
        <v/>
      </c>
      <c r="X45" s="71" t="str">
        <f t="shared" si="35"/>
        <v/>
      </c>
      <c r="Y45" s="112" t="str">
        <f t="shared" si="36"/>
        <v/>
      </c>
      <c r="Z45" s="71" t="str">
        <f t="shared" si="2"/>
        <v/>
      </c>
      <c r="AA45" s="73" t="str">
        <f t="shared" si="3"/>
        <v/>
      </c>
      <c r="AB45" s="74" t="str">
        <f t="shared" si="4"/>
        <v/>
      </c>
      <c r="AC45" s="75" t="str">
        <f t="shared" si="5"/>
        <v/>
      </c>
      <c r="AD45" s="76" t="str">
        <f t="shared" si="6"/>
        <v/>
      </c>
      <c r="AE45" s="113" t="str">
        <f t="shared" si="39"/>
        <v/>
      </c>
      <c r="AF45" s="114" t="str">
        <f t="shared" si="7"/>
        <v/>
      </c>
      <c r="AG45" s="115" t="str">
        <f t="shared" si="8"/>
        <v/>
      </c>
      <c r="AH45" s="71" t="str">
        <f t="shared" si="9"/>
        <v/>
      </c>
      <c r="AI45" s="81"/>
      <c r="AJ45" s="216" t="str">
        <f t="shared" si="10"/>
        <v/>
      </c>
      <c r="AK45" s="216">
        <f t="shared" si="11"/>
        <v>0</v>
      </c>
      <c r="AL45" s="126" t="str">
        <f t="shared" si="37"/>
        <v/>
      </c>
      <c r="AM45" s="216" t="str">
        <f t="shared" si="12"/>
        <v/>
      </c>
      <c r="AN45" s="216" t="str">
        <f t="shared" si="13"/>
        <v/>
      </c>
      <c r="AO45" s="126" t="e">
        <f t="shared" si="14"/>
        <v>#VALUE!</v>
      </c>
      <c r="AP45" s="126" t="e">
        <f t="shared" si="15"/>
        <v>#VALUE!</v>
      </c>
      <c r="AQ45" s="126" t="str">
        <f t="shared" si="16"/>
        <v/>
      </c>
      <c r="AR45" s="126" t="str">
        <f t="shared" si="17"/>
        <v/>
      </c>
      <c r="AS45" s="126" t="str">
        <f t="shared" si="18"/>
        <v/>
      </c>
      <c r="AT45" s="126">
        <f t="shared" si="19"/>
        <v>0</v>
      </c>
      <c r="AU45" s="126" t="e">
        <f t="shared" si="20"/>
        <v>#VALUE!</v>
      </c>
      <c r="AV45" s="126" t="e">
        <f t="shared" si="21"/>
        <v>#VALUE!</v>
      </c>
      <c r="AW45" s="126" t="e">
        <f t="shared" si="22"/>
        <v>#VALUE!</v>
      </c>
      <c r="AX45" s="126" t="e">
        <f t="shared" si="23"/>
        <v>#VALUE!</v>
      </c>
      <c r="AY45" s="126" t="e">
        <f t="shared" si="24"/>
        <v>#VALUE!</v>
      </c>
      <c r="AZ45" s="126" t="e">
        <f t="shared" si="25"/>
        <v>#VALUE!</v>
      </c>
      <c r="BA45" s="126" t="e">
        <f t="shared" si="26"/>
        <v>#VALUE!</v>
      </c>
      <c r="BB45" s="126" t="e">
        <f t="shared" si="27"/>
        <v>#VALUE!</v>
      </c>
      <c r="BC45" s="126" t="e">
        <f t="shared" si="28"/>
        <v>#VALUE!</v>
      </c>
      <c r="BD45" s="126">
        <f t="shared" si="29"/>
        <v>55</v>
      </c>
      <c r="BE45" s="126"/>
      <c r="BF45" s="126" t="e">
        <f t="shared" si="30"/>
        <v>#VALUE!</v>
      </c>
      <c r="BG45" s="215" t="e">
        <f t="shared" si="31"/>
        <v>#VALUE!</v>
      </c>
      <c r="BH45" s="126">
        <f t="shared" si="32"/>
        <v>1134</v>
      </c>
      <c r="BI45" s="126"/>
      <c r="BJ45" s="126" t="e">
        <f t="shared" si="33"/>
        <v>#VALUE!</v>
      </c>
      <c r="BK45" s="126"/>
    </row>
    <row r="46" spans="1:63" ht="18" customHeight="1" x14ac:dyDescent="0.2">
      <c r="A46" s="60">
        <f t="shared" si="40"/>
        <v>30</v>
      </c>
      <c r="B46" s="82"/>
      <c r="C46" s="83"/>
      <c r="D46" s="83"/>
      <c r="E46" s="83"/>
      <c r="F46" s="83"/>
      <c r="G46" s="84"/>
      <c r="H46" s="83"/>
      <c r="I46" s="83"/>
      <c r="J46" s="83"/>
      <c r="K46" s="83"/>
      <c r="L46" s="83"/>
      <c r="M46" s="83"/>
      <c r="N46" s="83"/>
      <c r="O46" s="85"/>
      <c r="P46" s="83"/>
      <c r="Q46" s="83"/>
      <c r="R46" s="83"/>
      <c r="S46" s="86"/>
      <c r="T46" s="87"/>
      <c r="U46" s="88" t="str">
        <f t="shared" si="34"/>
        <v/>
      </c>
      <c r="V46" s="89" t="str">
        <f t="shared" si="0"/>
        <v/>
      </c>
      <c r="W46" s="90" t="str">
        <f t="shared" si="1"/>
        <v/>
      </c>
      <c r="X46" s="71" t="str">
        <f t="shared" si="35"/>
        <v/>
      </c>
      <c r="Y46" s="90" t="str">
        <f t="shared" si="36"/>
        <v/>
      </c>
      <c r="Z46" s="91" t="str">
        <f t="shared" si="2"/>
        <v/>
      </c>
      <c r="AA46" s="120" t="str">
        <f t="shared" si="3"/>
        <v/>
      </c>
      <c r="AB46" s="121" t="str">
        <f t="shared" si="4"/>
        <v/>
      </c>
      <c r="AC46" s="92" t="str">
        <f t="shared" si="5"/>
        <v/>
      </c>
      <c r="AD46" s="93" t="str">
        <f t="shared" si="6"/>
        <v/>
      </c>
      <c r="AE46" s="94" t="str">
        <f t="shared" si="39"/>
        <v/>
      </c>
      <c r="AF46" s="95" t="str">
        <f t="shared" si="7"/>
        <v/>
      </c>
      <c r="AG46" s="96" t="str">
        <f t="shared" si="8"/>
        <v/>
      </c>
      <c r="AH46" s="91" t="str">
        <f t="shared" si="9"/>
        <v/>
      </c>
      <c r="AI46" s="81"/>
      <c r="AJ46" s="216" t="str">
        <f t="shared" si="10"/>
        <v/>
      </c>
      <c r="AK46" s="216">
        <f t="shared" si="11"/>
        <v>0</v>
      </c>
      <c r="AL46" s="126" t="str">
        <f t="shared" si="37"/>
        <v/>
      </c>
      <c r="AM46" s="216" t="str">
        <f t="shared" si="12"/>
        <v/>
      </c>
      <c r="AN46" s="216" t="str">
        <f t="shared" si="13"/>
        <v/>
      </c>
      <c r="AO46" s="126" t="e">
        <f t="shared" si="14"/>
        <v>#VALUE!</v>
      </c>
      <c r="AP46" s="126" t="e">
        <f t="shared" si="15"/>
        <v>#VALUE!</v>
      </c>
      <c r="AQ46" s="126" t="str">
        <f t="shared" si="16"/>
        <v/>
      </c>
      <c r="AR46" s="126" t="str">
        <f t="shared" si="17"/>
        <v/>
      </c>
      <c r="AS46" s="126" t="str">
        <f t="shared" si="18"/>
        <v/>
      </c>
      <c r="AT46" s="126">
        <f t="shared" si="19"/>
        <v>0</v>
      </c>
      <c r="AU46" s="126" t="e">
        <f t="shared" si="20"/>
        <v>#VALUE!</v>
      </c>
      <c r="AV46" s="126" t="e">
        <f t="shared" si="21"/>
        <v>#VALUE!</v>
      </c>
      <c r="AW46" s="126" t="e">
        <f t="shared" si="22"/>
        <v>#VALUE!</v>
      </c>
      <c r="AX46" s="126" t="e">
        <f t="shared" si="23"/>
        <v>#VALUE!</v>
      </c>
      <c r="AY46" s="126" t="e">
        <f t="shared" si="24"/>
        <v>#VALUE!</v>
      </c>
      <c r="AZ46" s="126" t="e">
        <f t="shared" si="25"/>
        <v>#VALUE!</v>
      </c>
      <c r="BA46" s="126" t="e">
        <f t="shared" si="26"/>
        <v>#VALUE!</v>
      </c>
      <c r="BB46" s="126" t="e">
        <f t="shared" si="27"/>
        <v>#VALUE!</v>
      </c>
      <c r="BC46" s="126" t="e">
        <f t="shared" si="28"/>
        <v>#VALUE!</v>
      </c>
      <c r="BD46" s="126">
        <f t="shared" si="29"/>
        <v>55</v>
      </c>
      <c r="BE46" s="126"/>
      <c r="BF46" s="126" t="e">
        <f t="shared" si="30"/>
        <v>#VALUE!</v>
      </c>
      <c r="BG46" s="215" t="e">
        <f t="shared" si="31"/>
        <v>#VALUE!</v>
      </c>
      <c r="BH46" s="126">
        <f t="shared" si="32"/>
        <v>1134</v>
      </c>
      <c r="BI46" s="126"/>
      <c r="BJ46" s="126" t="e">
        <f t="shared" si="33"/>
        <v>#VALUE!</v>
      </c>
      <c r="BK46" s="126"/>
    </row>
    <row r="47" spans="1:63" ht="18" customHeight="1" x14ac:dyDescent="0.2">
      <c r="A47" s="60">
        <f t="shared" si="40"/>
        <v>31</v>
      </c>
      <c r="B47" s="82"/>
      <c r="C47" s="83"/>
      <c r="D47" s="83"/>
      <c r="E47" s="83"/>
      <c r="F47" s="83"/>
      <c r="G47" s="84"/>
      <c r="H47" s="83"/>
      <c r="I47" s="83"/>
      <c r="J47" s="83"/>
      <c r="K47" s="83"/>
      <c r="L47" s="83"/>
      <c r="M47" s="83"/>
      <c r="N47" s="83"/>
      <c r="O47" s="85"/>
      <c r="P47" s="83"/>
      <c r="Q47" s="83"/>
      <c r="R47" s="83"/>
      <c r="S47" s="86"/>
      <c r="T47" s="87"/>
      <c r="U47" s="88" t="str">
        <f t="shared" si="34"/>
        <v/>
      </c>
      <c r="V47" s="89" t="str">
        <f t="shared" si="0"/>
        <v/>
      </c>
      <c r="W47" s="90" t="str">
        <f t="shared" si="1"/>
        <v/>
      </c>
      <c r="X47" s="71" t="str">
        <f t="shared" si="35"/>
        <v/>
      </c>
      <c r="Y47" s="90" t="str">
        <f t="shared" si="36"/>
        <v/>
      </c>
      <c r="Z47" s="91" t="str">
        <f t="shared" si="2"/>
        <v/>
      </c>
      <c r="AA47" s="120" t="str">
        <f t="shared" si="3"/>
        <v/>
      </c>
      <c r="AB47" s="121" t="str">
        <f t="shared" si="4"/>
        <v/>
      </c>
      <c r="AC47" s="92" t="str">
        <f t="shared" si="5"/>
        <v/>
      </c>
      <c r="AD47" s="93" t="str">
        <f t="shared" si="6"/>
        <v/>
      </c>
      <c r="AE47" s="94" t="str">
        <f t="shared" si="39"/>
        <v/>
      </c>
      <c r="AF47" s="95" t="str">
        <f t="shared" si="7"/>
        <v/>
      </c>
      <c r="AG47" s="96" t="str">
        <f t="shared" si="8"/>
        <v/>
      </c>
      <c r="AH47" s="91" t="str">
        <f t="shared" si="9"/>
        <v/>
      </c>
      <c r="AI47" s="81"/>
      <c r="AJ47" s="216" t="str">
        <f t="shared" si="10"/>
        <v/>
      </c>
      <c r="AK47" s="216">
        <f t="shared" si="11"/>
        <v>0</v>
      </c>
      <c r="AL47" s="126" t="str">
        <f t="shared" si="37"/>
        <v/>
      </c>
      <c r="AM47" s="216" t="str">
        <f t="shared" si="12"/>
        <v/>
      </c>
      <c r="AN47" s="216" t="str">
        <f t="shared" si="13"/>
        <v/>
      </c>
      <c r="AO47" s="126" t="e">
        <f t="shared" si="14"/>
        <v>#VALUE!</v>
      </c>
      <c r="AP47" s="126" t="e">
        <f t="shared" si="15"/>
        <v>#VALUE!</v>
      </c>
      <c r="AQ47" s="126" t="str">
        <f t="shared" si="16"/>
        <v/>
      </c>
      <c r="AR47" s="126" t="str">
        <f t="shared" si="17"/>
        <v/>
      </c>
      <c r="AS47" s="126" t="str">
        <f t="shared" si="18"/>
        <v/>
      </c>
      <c r="AT47" s="126">
        <f t="shared" si="19"/>
        <v>0</v>
      </c>
      <c r="AU47" s="126" t="e">
        <f t="shared" si="20"/>
        <v>#VALUE!</v>
      </c>
      <c r="AV47" s="126" t="e">
        <f t="shared" si="21"/>
        <v>#VALUE!</v>
      </c>
      <c r="AW47" s="126" t="e">
        <f t="shared" si="22"/>
        <v>#VALUE!</v>
      </c>
      <c r="AX47" s="126" t="e">
        <f t="shared" si="23"/>
        <v>#VALUE!</v>
      </c>
      <c r="AY47" s="126" t="e">
        <f t="shared" si="24"/>
        <v>#VALUE!</v>
      </c>
      <c r="AZ47" s="126" t="e">
        <f t="shared" si="25"/>
        <v>#VALUE!</v>
      </c>
      <c r="BA47" s="126" t="e">
        <f t="shared" si="26"/>
        <v>#VALUE!</v>
      </c>
      <c r="BB47" s="126" t="e">
        <f t="shared" si="27"/>
        <v>#VALUE!</v>
      </c>
      <c r="BC47" s="126" t="e">
        <f t="shared" si="28"/>
        <v>#VALUE!</v>
      </c>
      <c r="BD47" s="126">
        <f t="shared" si="29"/>
        <v>55</v>
      </c>
      <c r="BE47" s="126"/>
      <c r="BF47" s="126" t="e">
        <f t="shared" si="30"/>
        <v>#VALUE!</v>
      </c>
      <c r="BG47" s="215" t="e">
        <f t="shared" si="31"/>
        <v>#VALUE!</v>
      </c>
      <c r="BH47" s="126">
        <f t="shared" si="32"/>
        <v>1134</v>
      </c>
      <c r="BI47" s="126"/>
      <c r="BJ47" s="126" t="e">
        <f t="shared" si="33"/>
        <v>#VALUE!</v>
      </c>
      <c r="BK47" s="126"/>
    </row>
    <row r="48" spans="1:63" ht="18" customHeight="1" thickBot="1" x14ac:dyDescent="0.25">
      <c r="A48" s="60">
        <f t="shared" si="40"/>
        <v>32</v>
      </c>
      <c r="B48" s="97"/>
      <c r="C48" s="98"/>
      <c r="D48" s="98"/>
      <c r="E48" s="98"/>
      <c r="F48" s="98"/>
      <c r="G48" s="99"/>
      <c r="H48" s="98"/>
      <c r="I48" s="98"/>
      <c r="J48" s="98"/>
      <c r="K48" s="98"/>
      <c r="L48" s="98"/>
      <c r="M48" s="98"/>
      <c r="N48" s="98"/>
      <c r="O48" s="100"/>
      <c r="P48" s="98"/>
      <c r="Q48" s="98"/>
      <c r="R48" s="98"/>
      <c r="S48" s="124"/>
      <c r="T48" s="125"/>
      <c r="U48" s="101" t="str">
        <f t="shared" si="34"/>
        <v/>
      </c>
      <c r="V48" s="102" t="str">
        <f t="shared" si="0"/>
        <v/>
      </c>
      <c r="W48" s="103" t="str">
        <f t="shared" si="1"/>
        <v/>
      </c>
      <c r="X48" s="104" t="str">
        <f t="shared" si="35"/>
        <v/>
      </c>
      <c r="Y48" s="103" t="str">
        <f t="shared" si="36"/>
        <v/>
      </c>
      <c r="Z48" s="104" t="str">
        <f t="shared" si="2"/>
        <v/>
      </c>
      <c r="AA48" s="122" t="str">
        <f t="shared" si="3"/>
        <v/>
      </c>
      <c r="AB48" s="123" t="str">
        <f t="shared" si="4"/>
        <v/>
      </c>
      <c r="AC48" s="107" t="str">
        <f t="shared" si="5"/>
        <v/>
      </c>
      <c r="AD48" s="108" t="str">
        <f t="shared" si="6"/>
        <v/>
      </c>
      <c r="AE48" s="109" t="str">
        <f t="shared" si="39"/>
        <v/>
      </c>
      <c r="AF48" s="110" t="str">
        <f t="shared" si="7"/>
        <v/>
      </c>
      <c r="AG48" s="111" t="str">
        <f t="shared" si="8"/>
        <v/>
      </c>
      <c r="AH48" s="104" t="str">
        <f t="shared" si="9"/>
        <v/>
      </c>
      <c r="AI48" s="81"/>
      <c r="AJ48" s="216" t="str">
        <f t="shared" si="10"/>
        <v/>
      </c>
      <c r="AK48" s="216">
        <f t="shared" si="11"/>
        <v>0</v>
      </c>
      <c r="AL48" s="126" t="str">
        <f t="shared" si="37"/>
        <v/>
      </c>
      <c r="AM48" s="216" t="str">
        <f t="shared" si="12"/>
        <v/>
      </c>
      <c r="AN48" s="216" t="str">
        <f t="shared" si="13"/>
        <v/>
      </c>
      <c r="AO48" s="126" t="e">
        <f t="shared" si="14"/>
        <v>#VALUE!</v>
      </c>
      <c r="AP48" s="126" t="e">
        <f t="shared" si="15"/>
        <v>#VALUE!</v>
      </c>
      <c r="AQ48" s="126" t="str">
        <f t="shared" si="16"/>
        <v/>
      </c>
      <c r="AR48" s="126" t="str">
        <f t="shared" si="17"/>
        <v/>
      </c>
      <c r="AS48" s="126" t="str">
        <f t="shared" si="18"/>
        <v/>
      </c>
      <c r="AT48" s="126">
        <f t="shared" si="19"/>
        <v>0</v>
      </c>
      <c r="AU48" s="126" t="e">
        <f t="shared" si="20"/>
        <v>#VALUE!</v>
      </c>
      <c r="AV48" s="126" t="e">
        <f t="shared" si="21"/>
        <v>#VALUE!</v>
      </c>
      <c r="AW48" s="126" t="e">
        <f t="shared" si="22"/>
        <v>#VALUE!</v>
      </c>
      <c r="AX48" s="126" t="e">
        <f t="shared" si="23"/>
        <v>#VALUE!</v>
      </c>
      <c r="AY48" s="126" t="e">
        <f t="shared" si="24"/>
        <v>#VALUE!</v>
      </c>
      <c r="AZ48" s="126" t="e">
        <f t="shared" si="25"/>
        <v>#VALUE!</v>
      </c>
      <c r="BA48" s="126" t="e">
        <f t="shared" si="26"/>
        <v>#VALUE!</v>
      </c>
      <c r="BB48" s="126" t="e">
        <f t="shared" si="27"/>
        <v>#VALUE!</v>
      </c>
      <c r="BC48" s="126" t="e">
        <f t="shared" si="28"/>
        <v>#VALUE!</v>
      </c>
      <c r="BD48" s="126">
        <f t="shared" si="29"/>
        <v>55</v>
      </c>
      <c r="BE48" s="126"/>
      <c r="BF48" s="126" t="e">
        <f t="shared" si="30"/>
        <v>#VALUE!</v>
      </c>
      <c r="BG48" s="215" t="e">
        <f t="shared" si="31"/>
        <v>#VALUE!</v>
      </c>
      <c r="BH48" s="126">
        <f t="shared" si="32"/>
        <v>1134</v>
      </c>
      <c r="BI48" s="126"/>
      <c r="BJ48" s="126" t="e">
        <f t="shared" si="33"/>
        <v>#VALUE!</v>
      </c>
      <c r="BK48" s="126"/>
    </row>
    <row r="49" spans="1:63" x14ac:dyDescent="0.2">
      <c r="A49" s="16"/>
      <c r="B49" s="16"/>
      <c r="C49" s="16"/>
      <c r="D49" s="16"/>
      <c r="E49" s="16"/>
      <c r="F49" s="16"/>
      <c r="G49" s="16"/>
      <c r="H49" s="16"/>
      <c r="I49" s="16"/>
      <c r="J49" s="16"/>
      <c r="K49" s="16"/>
      <c r="L49" s="16"/>
      <c r="M49" s="16"/>
      <c r="N49" s="16"/>
      <c r="O49" s="16"/>
      <c r="P49" s="16"/>
      <c r="Q49" s="16"/>
      <c r="R49" s="17"/>
      <c r="S49" s="17"/>
      <c r="T49" s="17"/>
      <c r="U49" s="17"/>
      <c r="V49" s="17"/>
      <c r="W49" s="17"/>
      <c r="X49" s="17"/>
      <c r="Y49" s="17"/>
      <c r="Z49" s="17"/>
      <c r="AA49" s="16"/>
      <c r="AB49" s="16"/>
      <c r="AC49" s="16"/>
      <c r="AD49" s="16"/>
      <c r="AE49" s="16"/>
      <c r="AF49" s="1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217"/>
      <c r="BJ49" s="217"/>
      <c r="BK49" s="217"/>
    </row>
    <row r="50" spans="1:63" x14ac:dyDescent="0.2">
      <c r="A50" s="16"/>
      <c r="B50" s="16"/>
      <c r="C50" s="16"/>
      <c r="D50" s="16"/>
      <c r="E50" s="16"/>
      <c r="F50" s="16"/>
      <c r="G50" s="16"/>
      <c r="H50" s="16"/>
      <c r="I50" s="16"/>
      <c r="J50" s="16"/>
      <c r="K50" s="16"/>
      <c r="L50" s="16"/>
      <c r="M50" s="16"/>
      <c r="N50" s="16"/>
      <c r="O50" s="16"/>
      <c r="P50" s="16"/>
      <c r="Q50" s="16"/>
      <c r="R50" s="17"/>
      <c r="S50" s="17"/>
      <c r="T50" s="17"/>
      <c r="U50" s="17"/>
      <c r="V50" s="17"/>
      <c r="W50" s="17"/>
      <c r="X50" s="17"/>
      <c r="Y50" s="17"/>
      <c r="Z50" s="17"/>
      <c r="AA50" s="16"/>
      <c r="AB50" s="16"/>
      <c r="AC50" s="16"/>
      <c r="AD50" s="16"/>
      <c r="AE50" s="16"/>
      <c r="AF50" s="16"/>
      <c r="AG50" s="4"/>
      <c r="AH50" s="127"/>
      <c r="AI50" s="127"/>
      <c r="AJ50" s="126"/>
      <c r="AK50" s="126"/>
      <c r="AL50" s="126"/>
      <c r="AM50" s="126"/>
      <c r="AN50" s="126"/>
      <c r="AO50" s="126"/>
      <c r="AP50" s="126"/>
      <c r="AQ50" s="126"/>
      <c r="AR50" s="126"/>
      <c r="AS50" s="126"/>
      <c r="AT50" s="126"/>
      <c r="AU50" s="126"/>
      <c r="AV50" s="126"/>
      <c r="AW50" s="126"/>
      <c r="AX50" s="126"/>
      <c r="AY50" s="126"/>
      <c r="AZ50" s="126"/>
      <c r="BA50" s="126"/>
      <c r="BB50" s="126"/>
      <c r="BC50" s="126"/>
      <c r="BD50" s="126"/>
      <c r="BE50" s="126"/>
      <c r="BF50" s="126"/>
      <c r="BG50" s="126"/>
      <c r="BH50" s="126"/>
      <c r="BI50" s="217"/>
      <c r="BJ50" s="217"/>
      <c r="BK50" s="217"/>
    </row>
    <row r="51" spans="1:63" x14ac:dyDescent="0.2">
      <c r="A51" s="16"/>
      <c r="B51" s="128" t="s">
        <v>88</v>
      </c>
      <c r="C51" s="16"/>
      <c r="D51" s="16"/>
      <c r="E51" s="129">
        <v>500</v>
      </c>
      <c r="F51" s="16"/>
      <c r="G51" s="16"/>
      <c r="H51" s="16"/>
      <c r="I51" s="16"/>
      <c r="J51" s="16"/>
      <c r="K51" s="16"/>
      <c r="L51" s="16"/>
      <c r="M51" s="16"/>
      <c r="N51" s="16"/>
      <c r="O51" s="16"/>
      <c r="P51" s="16"/>
      <c r="Q51" s="16"/>
      <c r="R51" s="17"/>
      <c r="S51" s="17"/>
      <c r="T51" s="17"/>
      <c r="U51" s="17"/>
      <c r="V51" s="17"/>
      <c r="W51" s="17"/>
      <c r="X51" s="17"/>
      <c r="Y51" s="17"/>
      <c r="Z51" s="17"/>
      <c r="AA51" s="16"/>
      <c r="AB51" s="16"/>
      <c r="AC51" s="16"/>
      <c r="AD51" s="16"/>
      <c r="AE51" s="16"/>
      <c r="AF51" s="16"/>
      <c r="AG51" s="4"/>
      <c r="AH51" s="127"/>
      <c r="AI51" s="127"/>
      <c r="AJ51" s="126"/>
      <c r="AK51" s="126"/>
      <c r="AL51" s="126"/>
      <c r="AM51" s="126"/>
      <c r="AN51" s="126"/>
      <c r="AO51" s="126"/>
      <c r="AP51" s="126"/>
      <c r="AQ51" s="126"/>
      <c r="AR51" s="126"/>
      <c r="AS51" s="126"/>
      <c r="AT51" s="126"/>
      <c r="AU51" s="126"/>
      <c r="AV51" s="126"/>
      <c r="AW51" s="126"/>
      <c r="AX51" s="126"/>
      <c r="AY51" s="126"/>
      <c r="AZ51" s="126"/>
      <c r="BA51" s="126"/>
      <c r="BB51" s="126"/>
      <c r="BC51" s="126"/>
      <c r="BD51" s="126"/>
      <c r="BE51" s="126"/>
      <c r="BF51" s="126"/>
      <c r="BG51" s="126"/>
      <c r="BH51" s="126"/>
      <c r="BI51" s="217"/>
      <c r="BJ51" s="217"/>
      <c r="BK51" s="217"/>
    </row>
    <row r="52" spans="1:63" x14ac:dyDescent="0.2">
      <c r="A52" s="16"/>
      <c r="B52" s="16"/>
      <c r="C52" s="16"/>
      <c r="D52" s="16"/>
      <c r="E52" s="16"/>
      <c r="F52" s="16"/>
      <c r="G52" s="16"/>
      <c r="H52" s="16"/>
      <c r="I52" s="16"/>
      <c r="J52" s="16"/>
      <c r="K52" s="16"/>
      <c r="L52" s="16"/>
      <c r="M52" s="16"/>
      <c r="N52" s="16"/>
      <c r="O52" s="16"/>
      <c r="P52" s="16"/>
      <c r="Q52" s="16"/>
      <c r="R52" s="17"/>
      <c r="S52" s="17"/>
      <c r="T52" s="17"/>
      <c r="U52" s="17"/>
      <c r="V52" s="17"/>
      <c r="W52" s="17"/>
      <c r="X52" s="17"/>
      <c r="Y52" s="17"/>
      <c r="Z52" s="17"/>
      <c r="AA52" s="16"/>
      <c r="AB52" s="16"/>
      <c r="AC52" s="16"/>
      <c r="AD52" s="16"/>
      <c r="AE52" s="16"/>
      <c r="AF52" s="16"/>
      <c r="AG52" s="4"/>
      <c r="AH52" s="127"/>
      <c r="AI52" s="127"/>
      <c r="AJ52" s="126"/>
      <c r="AK52" s="126"/>
      <c r="AL52" s="126"/>
      <c r="AM52" s="126"/>
      <c r="AN52" s="126"/>
      <c r="AO52" s="126"/>
      <c r="AP52" s="126"/>
      <c r="AQ52" s="126"/>
      <c r="AR52" s="126"/>
      <c r="AS52" s="126"/>
      <c r="AT52" s="126"/>
      <c r="AU52" s="126"/>
      <c r="AV52" s="126"/>
      <c r="AW52" s="126"/>
      <c r="AX52" s="126"/>
      <c r="AY52" s="126"/>
      <c r="AZ52" s="126"/>
      <c r="BA52" s="126"/>
      <c r="BB52" s="126"/>
      <c r="BC52" s="126"/>
      <c r="BD52" s="126"/>
      <c r="BE52" s="126"/>
      <c r="BF52" s="126"/>
      <c r="BG52" s="126"/>
      <c r="BH52" s="126"/>
      <c r="BI52" s="217"/>
      <c r="BJ52" s="217"/>
      <c r="BK52" s="217"/>
    </row>
    <row r="53" spans="1:63" x14ac:dyDescent="0.2">
      <c r="A53" s="16"/>
      <c r="B53" s="16"/>
      <c r="C53" s="16"/>
      <c r="D53" s="16"/>
      <c r="E53" s="16"/>
      <c r="F53" s="16"/>
      <c r="G53" s="16"/>
      <c r="H53" s="16"/>
      <c r="I53" s="16"/>
      <c r="J53" s="16"/>
      <c r="K53" s="16"/>
      <c r="L53" s="16"/>
      <c r="M53" s="16"/>
      <c r="N53" s="16"/>
      <c r="O53" s="16"/>
      <c r="P53" s="16"/>
      <c r="Q53" s="16"/>
      <c r="R53" s="17"/>
      <c r="S53" s="17"/>
      <c r="T53" s="17"/>
      <c r="U53" s="17"/>
      <c r="V53" s="17"/>
      <c r="W53" s="17"/>
      <c r="X53" s="17"/>
      <c r="Y53" s="17"/>
      <c r="Z53" s="17"/>
      <c r="AA53" s="16"/>
      <c r="AB53" s="16"/>
      <c r="AC53" s="16"/>
      <c r="AD53" s="16"/>
      <c r="AE53" s="16"/>
      <c r="AF53" s="16"/>
      <c r="AG53" s="4"/>
      <c r="AH53" s="127"/>
      <c r="AI53" s="127"/>
      <c r="AJ53" s="126"/>
      <c r="AK53" s="126"/>
      <c r="AL53" s="126"/>
      <c r="AM53" s="126"/>
      <c r="AN53" s="126"/>
      <c r="AO53" s="126"/>
      <c r="AP53" s="126"/>
      <c r="AQ53" s="126"/>
      <c r="AR53" s="126"/>
      <c r="AS53" s="126"/>
      <c r="AT53" s="126"/>
      <c r="AU53" s="126"/>
      <c r="AV53" s="126"/>
      <c r="AW53" s="126"/>
      <c r="AX53" s="126"/>
      <c r="AY53" s="126"/>
      <c r="AZ53" s="126"/>
      <c r="BA53" s="126"/>
      <c r="BB53" s="126"/>
      <c r="BC53" s="126"/>
      <c r="BD53" s="126"/>
      <c r="BE53" s="126"/>
      <c r="BF53" s="126"/>
      <c r="BG53" s="126"/>
      <c r="BH53" s="126"/>
      <c r="BI53" s="217"/>
      <c r="BJ53" s="217"/>
      <c r="BK53" s="217"/>
    </row>
    <row r="54" spans="1:63" x14ac:dyDescent="0.2">
      <c r="A54" s="16"/>
      <c r="B54" s="16"/>
      <c r="C54" s="16"/>
      <c r="D54" s="16"/>
      <c r="E54" s="16"/>
      <c r="F54" s="16"/>
      <c r="G54" s="16"/>
      <c r="H54" s="16"/>
      <c r="I54" s="16"/>
      <c r="J54" s="16"/>
      <c r="K54" s="16"/>
      <c r="L54" s="16"/>
      <c r="M54" s="16"/>
      <c r="N54" s="16"/>
      <c r="O54" s="16"/>
      <c r="P54" s="16"/>
      <c r="Q54" s="16"/>
      <c r="R54" s="17"/>
      <c r="S54" s="17"/>
      <c r="T54" s="17"/>
      <c r="U54" s="17"/>
      <c r="V54" s="17"/>
      <c r="W54" s="17"/>
      <c r="X54" s="17"/>
      <c r="Y54" s="17"/>
      <c r="Z54" s="17"/>
      <c r="AA54" s="16"/>
      <c r="AB54" s="16"/>
      <c r="AC54" s="16"/>
      <c r="AD54" s="16"/>
      <c r="AE54" s="16"/>
      <c r="AF54" s="16"/>
      <c r="AG54" s="4"/>
      <c r="AH54" s="127"/>
      <c r="AI54" s="127"/>
      <c r="AJ54" s="126"/>
      <c r="AK54" s="126"/>
      <c r="AL54" s="126"/>
      <c r="AM54" s="126"/>
      <c r="AN54" s="126"/>
      <c r="AO54" s="126"/>
      <c r="AP54" s="126"/>
      <c r="AQ54" s="126"/>
      <c r="AR54" s="126"/>
      <c r="AS54" s="126"/>
      <c r="AT54" s="126"/>
      <c r="AU54" s="126"/>
      <c r="AV54" s="126"/>
      <c r="AW54" s="126"/>
      <c r="AX54" s="126"/>
      <c r="AY54" s="126"/>
      <c r="AZ54" s="126"/>
      <c r="BA54" s="126"/>
      <c r="BB54" s="126"/>
      <c r="BC54" s="126"/>
      <c r="BD54" s="126"/>
      <c r="BE54" s="126"/>
      <c r="BF54" s="126"/>
      <c r="BG54" s="126"/>
      <c r="BH54" s="126"/>
      <c r="BI54" s="217"/>
      <c r="BJ54" s="217"/>
      <c r="BK54" s="217"/>
    </row>
    <row r="55" spans="1:63" x14ac:dyDescent="0.2">
      <c r="A55" s="16"/>
      <c r="B55" s="16"/>
      <c r="C55" s="16"/>
      <c r="D55" s="16"/>
      <c r="E55" s="16"/>
      <c r="F55" s="16"/>
      <c r="G55" s="16"/>
      <c r="H55" s="16"/>
      <c r="I55" s="16"/>
      <c r="J55" s="16"/>
      <c r="K55" s="16"/>
      <c r="L55" s="16"/>
      <c r="M55" s="16"/>
      <c r="N55" s="16"/>
      <c r="O55" s="16"/>
      <c r="P55" s="16"/>
      <c r="Q55" s="16"/>
      <c r="R55" s="17"/>
      <c r="S55" s="17"/>
      <c r="T55" s="17"/>
      <c r="U55" s="17"/>
      <c r="V55" s="17"/>
      <c r="W55" s="17"/>
      <c r="X55" s="17"/>
      <c r="Y55" s="17"/>
      <c r="Z55" s="17"/>
      <c r="AA55" s="16"/>
      <c r="AB55" s="16"/>
      <c r="AC55" s="16"/>
      <c r="AD55" s="16"/>
      <c r="AE55" s="16"/>
      <c r="AF55" s="16"/>
      <c r="AG55" s="4"/>
      <c r="AH55" s="127"/>
      <c r="AI55" s="127"/>
      <c r="AJ55" s="126"/>
      <c r="AK55" s="126"/>
      <c r="AL55" s="126"/>
      <c r="AM55" s="126"/>
      <c r="AN55" s="126"/>
      <c r="AO55" s="126"/>
      <c r="AP55" s="126"/>
      <c r="AQ55" s="126"/>
      <c r="AR55" s="126"/>
      <c r="AS55" s="126"/>
      <c r="AT55" s="126"/>
      <c r="AU55" s="126"/>
      <c r="AV55" s="126"/>
      <c r="AW55" s="126"/>
      <c r="AX55" s="126"/>
      <c r="AY55" s="126"/>
      <c r="AZ55" s="126"/>
      <c r="BA55" s="126"/>
      <c r="BB55" s="126"/>
      <c r="BC55" s="126"/>
      <c r="BD55" s="126"/>
      <c r="BE55" s="126"/>
      <c r="BF55" s="126"/>
      <c r="BG55" s="126"/>
      <c r="BH55" s="126"/>
      <c r="BI55" s="217"/>
      <c r="BJ55" s="217"/>
      <c r="BK55" s="217"/>
    </row>
    <row r="56" spans="1:63" x14ac:dyDescent="0.2">
      <c r="A56" s="16"/>
      <c r="B56" s="16"/>
      <c r="C56" s="16"/>
      <c r="D56" s="16"/>
      <c r="E56" s="16"/>
      <c r="F56" s="16"/>
      <c r="G56" s="16"/>
      <c r="H56" s="16"/>
      <c r="I56" s="16"/>
      <c r="J56" s="16"/>
      <c r="K56" s="16"/>
      <c r="L56" s="16"/>
      <c r="M56" s="16"/>
      <c r="N56" s="16"/>
      <c r="O56" s="16"/>
      <c r="P56" s="16"/>
      <c r="Q56" s="16"/>
      <c r="R56" s="17"/>
      <c r="S56" s="17"/>
      <c r="T56" s="17"/>
      <c r="U56" s="17"/>
      <c r="V56" s="17"/>
      <c r="W56" s="17"/>
      <c r="X56" s="17"/>
      <c r="Y56" s="17"/>
      <c r="Z56" s="17"/>
      <c r="AA56" s="16"/>
      <c r="AB56" s="16"/>
      <c r="AC56" s="16"/>
      <c r="AD56" s="16"/>
      <c r="AE56" s="16"/>
      <c r="AF56" s="16"/>
      <c r="AG56" s="4"/>
      <c r="AH56" s="127"/>
      <c r="AI56" s="127"/>
      <c r="AJ56" s="126"/>
      <c r="AK56" s="126"/>
      <c r="AL56" s="126"/>
      <c r="AM56" s="126"/>
      <c r="AN56" s="126"/>
      <c r="AO56" s="126"/>
      <c r="AP56" s="126"/>
      <c r="AQ56" s="126"/>
      <c r="AR56" s="126"/>
      <c r="AS56" s="126"/>
      <c r="AT56" s="126"/>
      <c r="AU56" s="126"/>
      <c r="AV56" s="126"/>
      <c r="AW56" s="126"/>
      <c r="AX56" s="126"/>
      <c r="AY56" s="126"/>
      <c r="AZ56" s="126"/>
      <c r="BA56" s="126"/>
      <c r="BB56" s="126"/>
      <c r="BC56" s="126"/>
      <c r="BD56" s="126"/>
      <c r="BE56" s="126"/>
      <c r="BF56" s="126"/>
      <c r="BG56" s="126"/>
      <c r="BH56" s="126"/>
      <c r="BI56" s="217"/>
      <c r="BJ56" s="217"/>
      <c r="BK56" s="217"/>
    </row>
    <row r="57" spans="1:63" x14ac:dyDescent="0.2">
      <c r="A57" s="16"/>
      <c r="B57" s="16"/>
      <c r="C57" s="16"/>
      <c r="D57" s="16"/>
      <c r="E57" s="16"/>
      <c r="F57" s="16"/>
      <c r="G57" s="16"/>
      <c r="H57" s="16"/>
      <c r="I57" s="16"/>
      <c r="J57" s="16"/>
      <c r="K57" s="16"/>
      <c r="L57" s="16"/>
      <c r="M57" s="16"/>
      <c r="N57" s="16"/>
      <c r="O57" s="16"/>
      <c r="P57" s="16"/>
      <c r="Q57" s="16"/>
      <c r="R57" s="17"/>
      <c r="S57" s="17"/>
      <c r="T57" s="17"/>
      <c r="U57" s="17"/>
      <c r="V57" s="17"/>
      <c r="W57" s="17"/>
      <c r="X57" s="17"/>
      <c r="Y57" s="17"/>
      <c r="Z57" s="17"/>
      <c r="AA57" s="16"/>
      <c r="AB57" s="16"/>
      <c r="AC57" s="16"/>
      <c r="AD57" s="16"/>
      <c r="AE57" s="16"/>
      <c r="AF57" s="16"/>
      <c r="AG57" s="4"/>
      <c r="AH57" s="127"/>
      <c r="AI57" s="127"/>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6"/>
      <c r="BJ57" s="6"/>
      <c r="BK57" s="6"/>
    </row>
    <row r="58" spans="1:63" x14ac:dyDescent="0.2">
      <c r="A58" s="16"/>
      <c r="B58" s="16"/>
      <c r="C58" s="16"/>
      <c r="D58" s="16"/>
      <c r="E58" s="16"/>
      <c r="F58" s="16"/>
      <c r="G58" s="16"/>
      <c r="H58" s="16"/>
      <c r="I58" s="16"/>
      <c r="J58" s="16"/>
      <c r="K58" s="16"/>
      <c r="L58" s="16"/>
      <c r="M58" s="16"/>
      <c r="N58" s="16"/>
      <c r="O58" s="16"/>
      <c r="P58" s="16"/>
      <c r="Q58" s="16"/>
      <c r="R58" s="17"/>
      <c r="S58" s="17"/>
      <c r="T58" s="17"/>
      <c r="U58" s="17"/>
      <c r="V58" s="17"/>
      <c r="W58" s="17"/>
      <c r="X58" s="17"/>
      <c r="Y58" s="17"/>
      <c r="Z58" s="17"/>
      <c r="AA58" s="16"/>
      <c r="AB58" s="16"/>
      <c r="AC58" s="16"/>
      <c r="AD58" s="16"/>
      <c r="AE58" s="16"/>
      <c r="AF58" s="16"/>
      <c r="AG58" s="4"/>
      <c r="AH58" s="127"/>
      <c r="AI58" s="127"/>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6"/>
      <c r="BJ58" s="6"/>
      <c r="BK58" s="6"/>
    </row>
    <row r="59" spans="1:63" x14ac:dyDescent="0.2">
      <c r="A59" s="16"/>
      <c r="B59" s="16"/>
      <c r="C59" s="16"/>
      <c r="D59" s="16"/>
      <c r="E59" s="16"/>
      <c r="F59" s="16"/>
      <c r="G59" s="16"/>
      <c r="H59" s="16"/>
      <c r="I59" s="16"/>
      <c r="J59" s="16"/>
      <c r="K59" s="16"/>
      <c r="L59" s="16"/>
      <c r="M59" s="16"/>
      <c r="N59" s="16"/>
      <c r="O59" s="16"/>
      <c r="P59" s="16"/>
      <c r="Q59" s="16"/>
      <c r="R59" s="17"/>
      <c r="S59" s="17"/>
      <c r="T59" s="17"/>
      <c r="U59" s="17"/>
      <c r="V59" s="17"/>
      <c r="W59" s="17"/>
      <c r="X59" s="17"/>
      <c r="Y59" s="17"/>
      <c r="Z59" s="17"/>
      <c r="AA59" s="16"/>
      <c r="AB59" s="16"/>
      <c r="AC59" s="16"/>
      <c r="AD59" s="16"/>
      <c r="AE59" s="16"/>
      <c r="AF59" s="16"/>
      <c r="AG59" s="4"/>
      <c r="AH59" s="127"/>
      <c r="AI59" s="127"/>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6"/>
      <c r="BJ59" s="6"/>
      <c r="BK59" s="6"/>
    </row>
    <row r="60" spans="1:63" x14ac:dyDescent="0.2">
      <c r="A60" s="16"/>
      <c r="B60" s="16"/>
      <c r="C60" s="16"/>
      <c r="D60" s="16"/>
      <c r="E60" s="16"/>
      <c r="F60" s="16"/>
      <c r="G60" s="16"/>
      <c r="H60" s="16"/>
      <c r="I60" s="16"/>
      <c r="J60" s="16"/>
      <c r="K60" s="16"/>
      <c r="L60" s="16"/>
      <c r="M60" s="16"/>
      <c r="N60" s="16"/>
      <c r="O60" s="16"/>
      <c r="P60" s="16"/>
      <c r="Q60" s="16"/>
      <c r="R60" s="17"/>
      <c r="S60" s="17"/>
      <c r="T60" s="17"/>
      <c r="U60" s="17"/>
      <c r="V60" s="17"/>
      <c r="W60" s="17"/>
      <c r="X60" s="17"/>
      <c r="Y60" s="17"/>
      <c r="Z60" s="17"/>
      <c r="AA60" s="16"/>
      <c r="AB60" s="16"/>
      <c r="AC60" s="16"/>
      <c r="AD60" s="16"/>
      <c r="AE60" s="16"/>
      <c r="AF60" s="16"/>
      <c r="AG60" s="4"/>
      <c r="AH60" s="127"/>
      <c r="AI60" s="127"/>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6"/>
      <c r="BJ60" s="6"/>
      <c r="BK60" s="6"/>
    </row>
    <row r="61" spans="1:63" x14ac:dyDescent="0.2">
      <c r="A61" s="16"/>
      <c r="B61" s="16"/>
      <c r="C61" s="16"/>
      <c r="D61" s="16"/>
      <c r="E61" s="16"/>
      <c r="F61" s="16"/>
      <c r="G61" s="16"/>
      <c r="H61" s="16"/>
      <c r="I61" s="16"/>
      <c r="J61" s="16"/>
      <c r="K61" s="16"/>
      <c r="L61" s="16"/>
      <c r="M61" s="16"/>
      <c r="N61" s="16"/>
      <c r="O61" s="16"/>
      <c r="P61" s="16"/>
      <c r="Q61" s="16"/>
      <c r="R61" s="17"/>
      <c r="S61" s="17"/>
      <c r="T61" s="17"/>
      <c r="U61" s="17"/>
      <c r="V61" s="17"/>
      <c r="W61" s="17"/>
      <c r="X61" s="17"/>
      <c r="Y61" s="17"/>
      <c r="Z61" s="17"/>
      <c r="AA61" s="16"/>
      <c r="AB61" s="16"/>
      <c r="AC61" s="16"/>
      <c r="AD61" s="16"/>
      <c r="AE61" s="16"/>
      <c r="AF61" s="16"/>
      <c r="AG61" s="4"/>
      <c r="AH61" s="127"/>
      <c r="AI61" s="127"/>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6"/>
      <c r="BJ61" s="6"/>
      <c r="BK61" s="6"/>
    </row>
    <row r="62" spans="1:63" x14ac:dyDescent="0.2">
      <c r="A62" s="16"/>
      <c r="B62" s="16"/>
      <c r="C62" s="16"/>
      <c r="D62" s="16"/>
      <c r="E62" s="16"/>
      <c r="F62" s="16"/>
      <c r="G62" s="16"/>
      <c r="H62" s="16"/>
      <c r="I62" s="16"/>
      <c r="J62" s="16"/>
      <c r="K62" s="16"/>
      <c r="L62" s="16"/>
      <c r="M62" s="16"/>
      <c r="N62" s="16"/>
      <c r="O62" s="16"/>
      <c r="P62" s="16"/>
      <c r="Q62" s="16"/>
      <c r="R62" s="17"/>
      <c r="S62" s="17"/>
      <c r="T62" s="17"/>
      <c r="U62" s="17"/>
      <c r="V62" s="17"/>
      <c r="W62" s="17"/>
      <c r="X62" s="17"/>
      <c r="Y62" s="17"/>
      <c r="Z62" s="17"/>
      <c r="AA62" s="16"/>
      <c r="AB62" s="16"/>
      <c r="AC62" s="16"/>
      <c r="AD62" s="16"/>
      <c r="AE62" s="16"/>
      <c r="AF62" s="16"/>
      <c r="AG62" s="4"/>
      <c r="AH62" s="127"/>
      <c r="AI62" s="127"/>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6"/>
      <c r="BJ62" s="6"/>
      <c r="BK62" s="6"/>
    </row>
    <row r="63" spans="1:63" x14ac:dyDescent="0.2">
      <c r="A63" s="16"/>
      <c r="B63" s="16"/>
      <c r="C63" s="16"/>
      <c r="D63" s="16"/>
      <c r="E63" s="16"/>
      <c r="F63" s="16"/>
      <c r="G63" s="16"/>
      <c r="H63" s="16"/>
      <c r="I63" s="16"/>
      <c r="J63" s="16"/>
      <c r="K63" s="16"/>
      <c r="L63" s="16"/>
      <c r="M63" s="16"/>
      <c r="N63" s="16"/>
      <c r="O63" s="16"/>
      <c r="P63" s="16"/>
      <c r="Q63" s="16"/>
      <c r="R63" s="17"/>
      <c r="S63" s="17"/>
      <c r="T63" s="17"/>
      <c r="U63" s="17"/>
      <c r="V63" s="17"/>
      <c r="W63" s="17"/>
      <c r="X63" s="17"/>
      <c r="Y63" s="17"/>
      <c r="Z63" s="17"/>
      <c r="AA63" s="16"/>
      <c r="AB63" s="16"/>
      <c r="AC63" s="16"/>
      <c r="AD63" s="16"/>
      <c r="AE63" s="16"/>
      <c r="AF63" s="16"/>
      <c r="AG63" s="4"/>
      <c r="AH63" s="127"/>
      <c r="AI63" s="127"/>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6"/>
      <c r="BJ63" s="6"/>
      <c r="BK63" s="6"/>
    </row>
    <row r="64" spans="1:63" x14ac:dyDescent="0.2">
      <c r="A64" s="16"/>
      <c r="B64" s="16"/>
      <c r="C64" s="16"/>
      <c r="D64" s="16"/>
      <c r="E64" s="16"/>
      <c r="F64" s="16"/>
      <c r="G64" s="16"/>
      <c r="H64" s="16"/>
      <c r="I64" s="16"/>
      <c r="J64" s="16"/>
      <c r="K64" s="16"/>
      <c r="L64" s="16"/>
      <c r="M64" s="16"/>
      <c r="N64" s="16"/>
      <c r="O64" s="16"/>
      <c r="P64" s="16"/>
      <c r="Q64" s="16"/>
      <c r="R64" s="17"/>
      <c r="S64" s="17"/>
      <c r="T64" s="17"/>
      <c r="U64" s="17"/>
      <c r="V64" s="17"/>
      <c r="W64" s="17"/>
      <c r="X64" s="17"/>
      <c r="Y64" s="17"/>
      <c r="Z64" s="17"/>
      <c r="AA64" s="16"/>
      <c r="AB64" s="16"/>
      <c r="AC64" s="16"/>
      <c r="AD64" s="16"/>
      <c r="AE64" s="16"/>
      <c r="AF64" s="16"/>
      <c r="AG64" s="4"/>
      <c r="AH64" s="127"/>
      <c r="AI64" s="127"/>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6"/>
      <c r="BJ64" s="6"/>
      <c r="BK64" s="6"/>
    </row>
    <row r="65" spans="1:63" x14ac:dyDescent="0.2">
      <c r="A65" s="16"/>
      <c r="B65" s="16"/>
      <c r="C65" s="16"/>
      <c r="D65" s="16"/>
      <c r="E65" s="16"/>
      <c r="F65" s="16"/>
      <c r="G65" s="16"/>
      <c r="H65" s="16"/>
      <c r="I65" s="16"/>
      <c r="J65" s="16"/>
      <c r="K65" s="16"/>
      <c r="L65" s="16"/>
      <c r="M65" s="16"/>
      <c r="N65" s="16"/>
      <c r="O65" s="16"/>
      <c r="P65" s="16"/>
      <c r="Q65" s="16"/>
      <c r="R65" s="17"/>
      <c r="S65" s="17"/>
      <c r="T65" s="17"/>
      <c r="U65" s="17"/>
      <c r="V65" s="17"/>
      <c r="W65" s="17"/>
      <c r="X65" s="17"/>
      <c r="Y65" s="17"/>
      <c r="Z65" s="17"/>
      <c r="AA65" s="16"/>
      <c r="AB65" s="16"/>
      <c r="AC65" s="16"/>
      <c r="AD65" s="16"/>
      <c r="AE65" s="16"/>
      <c r="AF65" s="16"/>
      <c r="AG65" s="4"/>
      <c r="AH65" s="127"/>
      <c r="AI65" s="127"/>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6"/>
      <c r="BJ65" s="6"/>
      <c r="BK65" s="6"/>
    </row>
    <row r="66" spans="1:63" x14ac:dyDescent="0.2">
      <c r="A66" s="16"/>
      <c r="B66" s="16"/>
      <c r="C66" s="16"/>
      <c r="D66" s="16"/>
      <c r="E66" s="16"/>
      <c r="F66" s="16"/>
      <c r="G66" s="16"/>
      <c r="H66" s="16"/>
      <c r="I66" s="16"/>
      <c r="J66" s="16"/>
      <c r="K66" s="16"/>
      <c r="L66" s="16"/>
      <c r="M66" s="16"/>
      <c r="N66" s="16"/>
      <c r="O66" s="16"/>
      <c r="P66" s="16"/>
      <c r="Q66" s="16"/>
      <c r="R66" s="17"/>
      <c r="S66" s="17"/>
      <c r="T66" s="17"/>
      <c r="U66" s="17"/>
      <c r="V66" s="17"/>
      <c r="W66" s="17"/>
      <c r="X66" s="17"/>
      <c r="Y66" s="17"/>
      <c r="Z66" s="17"/>
      <c r="AA66" s="16"/>
      <c r="AB66" s="16"/>
      <c r="AC66" s="16"/>
      <c r="AD66" s="16"/>
      <c r="AE66" s="16"/>
      <c r="AF66" s="16"/>
      <c r="AG66" s="4"/>
      <c r="AH66" s="127"/>
      <c r="AI66" s="127"/>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6"/>
      <c r="BJ66" s="6"/>
      <c r="BK66" s="6"/>
    </row>
    <row r="67" spans="1:63" x14ac:dyDescent="0.2">
      <c r="A67" s="16"/>
      <c r="B67" s="16"/>
      <c r="C67" s="16"/>
      <c r="D67" s="16"/>
      <c r="E67" s="16"/>
      <c r="F67" s="16"/>
      <c r="G67" s="16"/>
      <c r="H67" s="16"/>
      <c r="I67" s="16"/>
      <c r="J67" s="16"/>
      <c r="K67" s="16"/>
      <c r="L67" s="16"/>
      <c r="M67" s="16"/>
      <c r="N67" s="16"/>
      <c r="O67" s="16"/>
      <c r="P67" s="16"/>
      <c r="Q67" s="16"/>
      <c r="R67" s="17"/>
      <c r="S67" s="17"/>
      <c r="T67" s="17"/>
      <c r="U67" s="17"/>
      <c r="V67" s="17"/>
      <c r="W67" s="17"/>
      <c r="X67" s="17"/>
      <c r="Y67" s="17"/>
      <c r="Z67" s="17"/>
      <c r="AA67" s="16"/>
      <c r="AB67" s="16"/>
      <c r="AC67" s="16"/>
      <c r="AD67" s="16"/>
      <c r="AE67" s="16"/>
      <c r="AF67" s="16"/>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6"/>
      <c r="BJ67" s="6"/>
      <c r="BK67" s="6"/>
    </row>
    <row r="68" spans="1:63" x14ac:dyDescent="0.2">
      <c r="A68" s="16"/>
      <c r="B68" s="16"/>
      <c r="C68" s="16"/>
      <c r="D68" s="16"/>
      <c r="E68" s="16"/>
      <c r="F68" s="16"/>
      <c r="G68" s="16"/>
      <c r="H68" s="16"/>
      <c r="I68" s="16"/>
      <c r="J68" s="16"/>
      <c r="K68" s="16"/>
      <c r="L68" s="16"/>
      <c r="M68" s="16"/>
      <c r="N68" s="16"/>
      <c r="O68" s="16"/>
      <c r="P68" s="16"/>
      <c r="Q68" s="16"/>
      <c r="R68" s="17"/>
      <c r="S68" s="17"/>
      <c r="T68" s="17"/>
      <c r="U68" s="17"/>
      <c r="V68" s="17"/>
      <c r="W68" s="17"/>
      <c r="X68" s="17"/>
      <c r="Y68" s="17"/>
      <c r="Z68" s="17"/>
      <c r="AA68" s="16"/>
      <c r="AB68" s="16"/>
      <c r="AC68" s="16"/>
      <c r="AD68" s="16"/>
      <c r="AE68" s="16"/>
      <c r="AF68" s="16"/>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6"/>
      <c r="BJ68" s="6"/>
      <c r="BK68" s="6"/>
    </row>
    <row r="69" spans="1:63" x14ac:dyDescent="0.2">
      <c r="A69" s="16"/>
      <c r="B69" s="16"/>
      <c r="C69" s="16"/>
      <c r="D69" s="16"/>
      <c r="E69" s="16"/>
      <c r="F69" s="16"/>
      <c r="G69" s="16"/>
      <c r="H69" s="16"/>
      <c r="I69" s="16"/>
      <c r="J69" s="16"/>
      <c r="K69" s="16"/>
      <c r="L69" s="16"/>
      <c r="M69" s="16"/>
      <c r="N69" s="16"/>
      <c r="O69" s="16"/>
      <c r="P69" s="16"/>
      <c r="Q69" s="16"/>
      <c r="R69" s="17"/>
      <c r="S69" s="17"/>
      <c r="T69" s="17"/>
      <c r="U69" s="17"/>
      <c r="V69" s="17"/>
      <c r="W69" s="17"/>
      <c r="X69" s="17"/>
      <c r="Y69" s="17"/>
      <c r="Z69" s="17"/>
      <c r="AA69" s="16"/>
      <c r="AB69" s="16"/>
      <c r="AC69" s="16"/>
      <c r="AD69" s="16"/>
      <c r="AE69" s="16"/>
      <c r="AF69" s="16"/>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6"/>
      <c r="BJ69" s="6"/>
      <c r="BK69" s="6"/>
    </row>
    <row r="70" spans="1:63" x14ac:dyDescent="0.2">
      <c r="A70" s="16"/>
      <c r="B70" s="16"/>
      <c r="C70" s="16"/>
      <c r="D70" s="16"/>
      <c r="E70" s="16"/>
      <c r="F70" s="16"/>
      <c r="G70" s="16"/>
      <c r="H70" s="16"/>
      <c r="I70" s="16"/>
      <c r="J70" s="16"/>
      <c r="K70" s="16"/>
      <c r="L70" s="16"/>
      <c r="M70" s="16"/>
      <c r="N70" s="16"/>
      <c r="O70" s="16"/>
      <c r="P70" s="16"/>
      <c r="Q70" s="16"/>
      <c r="R70" s="17"/>
      <c r="S70" s="17"/>
      <c r="T70" s="17"/>
      <c r="U70" s="17"/>
      <c r="V70" s="17"/>
      <c r="W70" s="17"/>
      <c r="X70" s="17"/>
      <c r="Y70" s="17"/>
      <c r="Z70" s="17"/>
      <c r="AA70" s="16"/>
      <c r="AB70" s="16"/>
      <c r="AC70" s="16"/>
      <c r="AD70" s="16"/>
      <c r="AE70" s="16"/>
      <c r="AF70" s="16"/>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6"/>
      <c r="BJ70" s="6"/>
      <c r="BK70" s="6"/>
    </row>
    <row r="71" spans="1:63" x14ac:dyDescent="0.2">
      <c r="A71" s="16"/>
      <c r="B71" s="16"/>
      <c r="C71" s="16"/>
      <c r="D71" s="16"/>
      <c r="E71" s="16"/>
      <c r="F71" s="16"/>
      <c r="G71" s="16"/>
      <c r="H71" s="16"/>
      <c r="I71" s="16"/>
      <c r="J71" s="16"/>
      <c r="K71" s="16"/>
      <c r="L71" s="16"/>
      <c r="M71" s="16"/>
      <c r="N71" s="16"/>
      <c r="O71" s="16"/>
      <c r="P71" s="16"/>
      <c r="Q71" s="16"/>
      <c r="R71" s="17"/>
      <c r="S71" s="17"/>
      <c r="T71" s="17"/>
      <c r="U71" s="17"/>
      <c r="V71" s="17"/>
      <c r="W71" s="17"/>
      <c r="X71" s="17"/>
      <c r="Y71" s="17"/>
      <c r="Z71" s="17"/>
      <c r="AA71" s="16"/>
      <c r="AB71" s="16"/>
      <c r="AC71" s="16"/>
      <c r="AD71" s="16"/>
      <c r="AE71" s="16"/>
      <c r="AF71" s="16"/>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6"/>
      <c r="BJ71" s="6"/>
      <c r="BK71" s="6"/>
    </row>
    <row r="72" spans="1:63" x14ac:dyDescent="0.2">
      <c r="A72" s="16"/>
      <c r="B72" s="16"/>
      <c r="C72" s="16"/>
      <c r="D72" s="16"/>
      <c r="E72" s="16"/>
      <c r="F72" s="16"/>
      <c r="G72" s="16"/>
      <c r="H72" s="16"/>
      <c r="I72" s="16"/>
      <c r="J72" s="16"/>
      <c r="K72" s="16"/>
      <c r="L72" s="16"/>
      <c r="M72" s="16"/>
      <c r="N72" s="16"/>
      <c r="O72" s="16"/>
      <c r="P72" s="16"/>
      <c r="Q72" s="16"/>
      <c r="R72" s="17"/>
      <c r="S72" s="17"/>
      <c r="T72" s="17"/>
      <c r="U72" s="17"/>
      <c r="V72" s="17"/>
      <c r="W72" s="17"/>
      <c r="X72" s="17"/>
      <c r="Y72" s="17"/>
      <c r="Z72" s="17"/>
      <c r="AA72" s="16"/>
      <c r="AB72" s="16"/>
      <c r="AC72" s="16"/>
      <c r="AD72" s="16"/>
      <c r="AE72" s="16"/>
      <c r="AF72" s="16"/>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6"/>
      <c r="BJ72" s="6"/>
      <c r="BK72" s="6"/>
    </row>
    <row r="73" spans="1:63" x14ac:dyDescent="0.2">
      <c r="A73" s="16"/>
      <c r="B73" s="16"/>
      <c r="C73" s="16"/>
      <c r="D73" s="16"/>
      <c r="E73" s="16"/>
      <c r="F73" s="16"/>
      <c r="G73" s="16"/>
      <c r="H73" s="16"/>
      <c r="I73" s="16"/>
      <c r="J73" s="16"/>
      <c r="K73" s="16"/>
      <c r="L73" s="16"/>
      <c r="M73" s="16"/>
      <c r="N73" s="16"/>
      <c r="O73" s="16"/>
      <c r="P73" s="16"/>
      <c r="Q73" s="16"/>
      <c r="R73" s="17"/>
      <c r="S73" s="17"/>
      <c r="T73" s="17"/>
      <c r="U73" s="17"/>
      <c r="V73" s="17"/>
      <c r="W73" s="17"/>
      <c r="X73" s="17"/>
      <c r="Y73" s="17"/>
      <c r="Z73" s="17"/>
      <c r="AA73" s="16"/>
      <c r="AB73" s="16"/>
      <c r="AC73" s="16"/>
      <c r="AD73" s="16"/>
      <c r="AE73" s="16"/>
      <c r="AF73" s="16"/>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6"/>
      <c r="BJ73" s="6"/>
      <c r="BK73" s="6"/>
    </row>
    <row r="74" spans="1:63" x14ac:dyDescent="0.2">
      <c r="A74" s="16"/>
      <c r="B74" s="16"/>
      <c r="C74" s="16"/>
      <c r="D74" s="16"/>
      <c r="E74" s="16"/>
      <c r="F74" s="16"/>
      <c r="G74" s="16"/>
      <c r="H74" s="16"/>
      <c r="I74" s="16"/>
      <c r="J74" s="16"/>
      <c r="K74" s="16"/>
      <c r="L74" s="16"/>
      <c r="M74" s="16"/>
      <c r="N74" s="16"/>
      <c r="O74" s="16"/>
      <c r="P74" s="16"/>
      <c r="Q74" s="16"/>
      <c r="R74" s="17"/>
      <c r="S74" s="17"/>
      <c r="T74" s="17"/>
      <c r="U74" s="17"/>
      <c r="V74" s="17"/>
      <c r="W74" s="17"/>
      <c r="X74" s="17"/>
      <c r="Y74" s="17"/>
      <c r="Z74" s="17"/>
      <c r="AA74" s="16"/>
      <c r="AB74" s="16"/>
      <c r="AC74" s="16"/>
      <c r="AD74" s="16"/>
      <c r="AE74" s="16"/>
      <c r="AF74" s="16"/>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6"/>
      <c r="BJ74" s="6"/>
      <c r="BK74" s="6"/>
    </row>
    <row r="75" spans="1:63" x14ac:dyDescent="0.2">
      <c r="A75" s="16"/>
      <c r="B75" s="16"/>
      <c r="C75" s="16"/>
      <c r="D75" s="16"/>
      <c r="E75" s="16"/>
      <c r="F75" s="16"/>
      <c r="G75" s="16"/>
      <c r="H75" s="16"/>
      <c r="I75" s="16"/>
      <c r="J75" s="16"/>
      <c r="K75" s="16"/>
      <c r="L75" s="16"/>
      <c r="M75" s="16"/>
      <c r="N75" s="16"/>
      <c r="O75" s="16"/>
      <c r="P75" s="16"/>
      <c r="Q75" s="16"/>
      <c r="R75" s="17"/>
      <c r="S75" s="17"/>
      <c r="T75" s="17"/>
      <c r="U75" s="17"/>
      <c r="V75" s="17"/>
      <c r="W75" s="17"/>
      <c r="X75" s="17"/>
      <c r="Y75" s="17"/>
      <c r="Z75" s="17"/>
      <c r="AA75" s="16"/>
      <c r="AB75" s="16"/>
      <c r="AC75" s="16"/>
      <c r="AD75" s="16"/>
      <c r="AE75" s="16"/>
      <c r="AF75" s="16"/>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6"/>
      <c r="BJ75" s="6"/>
      <c r="BK75" s="6"/>
    </row>
    <row r="76" spans="1:63" x14ac:dyDescent="0.2">
      <c r="A76" s="16"/>
      <c r="B76" s="16"/>
      <c r="C76" s="16"/>
      <c r="D76" s="16"/>
      <c r="E76" s="16"/>
      <c r="F76" s="16"/>
      <c r="G76" s="16"/>
      <c r="H76" s="16"/>
      <c r="I76" s="16"/>
      <c r="J76" s="16"/>
      <c r="K76" s="16"/>
      <c r="L76" s="16"/>
      <c r="M76" s="16"/>
      <c r="N76" s="16"/>
      <c r="O76" s="16"/>
      <c r="P76" s="16"/>
      <c r="Q76" s="16"/>
      <c r="R76" s="17"/>
      <c r="S76" s="17"/>
      <c r="T76" s="17"/>
      <c r="U76" s="17"/>
      <c r="V76" s="17"/>
      <c r="W76" s="17"/>
      <c r="X76" s="17"/>
      <c r="Y76" s="17"/>
      <c r="Z76" s="17"/>
      <c r="AA76" s="16"/>
      <c r="AB76" s="16"/>
      <c r="AC76" s="16"/>
      <c r="AD76" s="16"/>
      <c r="AE76" s="16"/>
      <c r="AF76" s="16"/>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6"/>
      <c r="BJ76" s="6"/>
      <c r="BK76" s="6"/>
    </row>
    <row r="77" spans="1:63" x14ac:dyDescent="0.2">
      <c r="A77" s="16"/>
      <c r="B77" s="16"/>
      <c r="C77" s="16"/>
      <c r="D77" s="16"/>
      <c r="E77" s="16"/>
      <c r="F77" s="16"/>
      <c r="G77" s="16"/>
      <c r="H77" s="16"/>
      <c r="I77" s="16"/>
      <c r="J77" s="16"/>
      <c r="K77" s="16"/>
      <c r="L77" s="16"/>
      <c r="M77" s="16"/>
      <c r="N77" s="16"/>
      <c r="O77" s="16"/>
      <c r="P77" s="16"/>
      <c r="Q77" s="16"/>
      <c r="R77" s="17"/>
      <c r="S77" s="17"/>
      <c r="T77" s="17"/>
      <c r="U77" s="17"/>
      <c r="V77" s="17"/>
      <c r="W77" s="17"/>
      <c r="X77" s="17"/>
      <c r="Y77" s="17"/>
      <c r="Z77" s="17"/>
      <c r="AA77" s="16"/>
      <c r="AB77" s="16"/>
      <c r="AC77" s="16"/>
      <c r="AD77" s="16"/>
      <c r="AE77" s="16"/>
      <c r="AF77" s="16"/>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6"/>
      <c r="BJ77" s="6"/>
      <c r="BK77" s="6"/>
    </row>
    <row r="78" spans="1:63" x14ac:dyDescent="0.2">
      <c r="A78" s="16"/>
      <c r="B78" s="16"/>
      <c r="C78" s="16"/>
      <c r="D78" s="16"/>
      <c r="E78" s="16"/>
      <c r="F78" s="16"/>
      <c r="G78" s="16"/>
      <c r="H78" s="16"/>
      <c r="I78" s="16"/>
      <c r="J78" s="16"/>
      <c r="K78" s="16"/>
      <c r="L78" s="16"/>
      <c r="M78" s="16"/>
      <c r="N78" s="16"/>
      <c r="O78" s="16"/>
      <c r="P78" s="16"/>
      <c r="Q78" s="16"/>
      <c r="R78" s="17"/>
      <c r="S78" s="17"/>
      <c r="T78" s="17"/>
      <c r="U78" s="17"/>
      <c r="V78" s="17"/>
      <c r="W78" s="17"/>
      <c r="X78" s="17"/>
      <c r="Y78" s="17"/>
      <c r="Z78" s="17"/>
      <c r="AA78" s="16"/>
      <c r="AB78" s="16"/>
      <c r="AC78" s="16"/>
      <c r="AD78" s="16"/>
      <c r="AE78" s="16"/>
      <c r="AF78" s="16"/>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6"/>
      <c r="BJ78" s="6"/>
      <c r="BK78" s="6"/>
    </row>
    <row r="79" spans="1:63" x14ac:dyDescent="0.2">
      <c r="A79" s="16"/>
      <c r="B79" s="16"/>
      <c r="C79" s="16"/>
      <c r="D79" s="16"/>
      <c r="E79" s="16"/>
      <c r="F79" s="16"/>
      <c r="G79" s="16"/>
      <c r="H79" s="16"/>
      <c r="I79" s="16"/>
      <c r="J79" s="16"/>
      <c r="K79" s="16"/>
      <c r="L79" s="16"/>
      <c r="M79" s="16"/>
      <c r="N79" s="16"/>
      <c r="O79" s="16"/>
      <c r="P79" s="16"/>
      <c r="Q79" s="16"/>
      <c r="R79" s="17"/>
      <c r="S79" s="17"/>
      <c r="T79" s="17"/>
      <c r="U79" s="17"/>
      <c r="V79" s="17"/>
      <c r="W79" s="17"/>
      <c r="X79" s="17"/>
      <c r="Y79" s="17"/>
      <c r="Z79" s="17"/>
      <c r="AA79" s="16"/>
      <c r="AB79" s="16"/>
      <c r="AC79" s="16"/>
      <c r="AD79" s="16"/>
      <c r="AE79" s="16"/>
      <c r="AF79" s="16"/>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6"/>
      <c r="BJ79" s="6"/>
      <c r="BK79" s="6"/>
    </row>
    <row r="80" spans="1:63" x14ac:dyDescent="0.2">
      <c r="A80" s="16"/>
      <c r="B80" s="16"/>
      <c r="C80" s="16"/>
      <c r="D80" s="16"/>
      <c r="E80" s="16"/>
      <c r="F80" s="16"/>
      <c r="G80" s="16"/>
      <c r="H80" s="16"/>
      <c r="I80" s="16"/>
      <c r="J80" s="16"/>
      <c r="K80" s="16"/>
      <c r="L80" s="16"/>
      <c r="M80" s="16"/>
      <c r="N80" s="16"/>
      <c r="O80" s="16"/>
      <c r="P80" s="16"/>
      <c r="Q80" s="16"/>
      <c r="R80" s="17"/>
      <c r="S80" s="17"/>
      <c r="T80" s="17"/>
      <c r="U80" s="17"/>
      <c r="V80" s="17"/>
      <c r="W80" s="17"/>
      <c r="X80" s="17"/>
      <c r="Y80" s="17"/>
      <c r="Z80" s="17"/>
      <c r="AA80" s="16"/>
      <c r="AB80" s="16"/>
      <c r="AC80" s="16"/>
      <c r="AD80" s="16"/>
      <c r="AE80" s="16"/>
      <c r="AF80" s="16"/>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6"/>
      <c r="BJ80" s="6"/>
      <c r="BK80" s="6"/>
    </row>
    <row r="81" spans="1:63" x14ac:dyDescent="0.2">
      <c r="A81" s="16"/>
      <c r="B81" s="16"/>
      <c r="C81" s="16"/>
      <c r="D81" s="16"/>
      <c r="E81" s="16"/>
      <c r="F81" s="16"/>
      <c r="G81" s="16"/>
      <c r="H81" s="16"/>
      <c r="I81" s="16"/>
      <c r="J81" s="16"/>
      <c r="K81" s="16"/>
      <c r="L81" s="16"/>
      <c r="M81" s="16"/>
      <c r="N81" s="16"/>
      <c r="O81" s="16"/>
      <c r="P81" s="16"/>
      <c r="Q81" s="16"/>
      <c r="R81" s="17"/>
      <c r="S81" s="17"/>
      <c r="T81" s="17"/>
      <c r="U81" s="17"/>
      <c r="V81" s="17"/>
      <c r="W81" s="17"/>
      <c r="X81" s="17"/>
      <c r="Y81" s="17"/>
      <c r="Z81" s="17"/>
      <c r="AA81" s="16"/>
      <c r="AB81" s="16"/>
      <c r="AC81" s="16"/>
      <c r="AD81" s="16"/>
      <c r="AE81" s="16"/>
      <c r="AF81" s="16"/>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6"/>
      <c r="BJ81" s="6"/>
      <c r="BK81" s="6"/>
    </row>
    <row r="82" spans="1:63" x14ac:dyDescent="0.2">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6"/>
      <c r="BJ82" s="6"/>
      <c r="BK82" s="6"/>
    </row>
    <row r="83" spans="1:63" ht="22" customHeight="1" x14ac:dyDescent="0.2">
      <c r="T83" s="130" t="s">
        <v>92</v>
      </c>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6"/>
      <c r="BJ83" s="6"/>
      <c r="BK83" s="6"/>
    </row>
    <row r="84" spans="1:63" ht="22" customHeight="1" x14ac:dyDescent="0.2">
      <c r="P84" t="s">
        <v>89</v>
      </c>
      <c r="Q84" s="131" t="str">
        <f>IF(Q3="","",Q3)</f>
        <v/>
      </c>
      <c r="R84" s="131"/>
      <c r="S84" s="131"/>
      <c r="T84" s="131"/>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6"/>
      <c r="BJ84" s="6"/>
      <c r="BK84" s="6"/>
    </row>
    <row r="85" spans="1:63" ht="22" customHeight="1" x14ac:dyDescent="0.35">
      <c r="G85" s="228" t="s">
        <v>4</v>
      </c>
      <c r="H85" s="228"/>
      <c r="I85" s="228"/>
      <c r="J85" s="228"/>
      <c r="K85" s="132"/>
      <c r="L85" s="132"/>
      <c r="Q85" s="131" t="str">
        <f>IF(Q4="","",Q4)</f>
        <v/>
      </c>
      <c r="R85" s="131"/>
      <c r="S85" s="131"/>
      <c r="T85" s="131"/>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6"/>
      <c r="BJ85" s="6"/>
      <c r="BK85" s="6"/>
    </row>
    <row r="86" spans="1:63" ht="22" customHeight="1" x14ac:dyDescent="0.35">
      <c r="B86" t="str">
        <f>B10</f>
        <v>High Energy Ration</v>
      </c>
      <c r="D86" s="133">
        <f>D10</f>
        <v>2</v>
      </c>
      <c r="E86" s="134" t="str">
        <f>E10</f>
        <v>1=yes, 2=no</v>
      </c>
      <c r="G86" s="228"/>
      <c r="H86" s="228"/>
      <c r="I86" s="228"/>
      <c r="J86" s="228"/>
      <c r="K86" s="132"/>
      <c r="L86" s="132"/>
      <c r="Q86" s="131" t="str">
        <f>IF(Q5="","",Q5)</f>
        <v/>
      </c>
      <c r="R86" s="131"/>
      <c r="S86" s="131"/>
      <c r="T86" s="131"/>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6"/>
      <c r="BJ86" s="6"/>
      <c r="BK86" s="6"/>
    </row>
    <row r="87" spans="1:63" ht="22" customHeight="1" x14ac:dyDescent="0.2">
      <c r="B87" t="str">
        <f>B11</f>
        <v xml:space="preserve">Urea Balance </v>
      </c>
      <c r="D87" s="133">
        <f>D11</f>
        <v>1</v>
      </c>
      <c r="E87" s="134" t="str">
        <f>E11</f>
        <v>1=yes, 2=no</v>
      </c>
      <c r="H87" s="181" t="str">
        <f>E6</f>
        <v>Version-2</v>
      </c>
      <c r="N87" s="135"/>
      <c r="O87" s="135"/>
      <c r="P87" s="135"/>
      <c r="Q87" s="135"/>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6"/>
      <c r="BJ87" s="6"/>
      <c r="BK87" s="6"/>
    </row>
    <row r="88" spans="1:63" ht="22" customHeight="1" x14ac:dyDescent="0.2">
      <c r="A88" s="136"/>
      <c r="B88" s="47" t="s">
        <v>19</v>
      </c>
      <c r="C88" s="47" t="s">
        <v>19</v>
      </c>
      <c r="D88" s="47"/>
      <c r="E88" s="47" t="str">
        <f t="shared" ref="E88:G89" si="41">E15</f>
        <v xml:space="preserve">Bu. / </v>
      </c>
      <c r="F88" s="47" t="str">
        <f t="shared" si="41"/>
        <v>Tons /</v>
      </c>
      <c r="G88" s="47" t="str">
        <f t="shared" si="41"/>
        <v>Cost /</v>
      </c>
      <c r="H88" s="47" t="str">
        <f t="shared" ref="H88:T88" si="42">H15</f>
        <v>%</v>
      </c>
      <c r="I88" s="47" t="str">
        <f t="shared" si="42"/>
        <v>% Cr.Pro.</v>
      </c>
      <c r="J88" s="47"/>
      <c r="K88" s="47"/>
      <c r="L88" s="47"/>
      <c r="M88" s="47" t="str">
        <f t="shared" si="42"/>
        <v>%</v>
      </c>
      <c r="N88" s="47" t="str">
        <f t="shared" si="42"/>
        <v>%</v>
      </c>
      <c r="O88" s="47" t="str">
        <f t="shared" si="42"/>
        <v>%</v>
      </c>
      <c r="P88" s="47" t="str">
        <f t="shared" si="42"/>
        <v>%</v>
      </c>
      <c r="Q88" s="47" t="str">
        <f t="shared" si="42"/>
        <v xml:space="preserve">% </v>
      </c>
      <c r="R88" s="47" t="str">
        <f t="shared" si="42"/>
        <v>16 Hr.</v>
      </c>
      <c r="S88" s="47" t="str">
        <f t="shared" si="42"/>
        <v>Mcal / lb</v>
      </c>
      <c r="T88" s="47" t="str">
        <f t="shared" si="42"/>
        <v>Mcal / lb</v>
      </c>
      <c r="U88"/>
      <c r="V88"/>
      <c r="W88"/>
      <c r="X88"/>
      <c r="Y88"/>
      <c r="Z88"/>
      <c r="AF88" s="137"/>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6"/>
      <c r="BJ88" s="6"/>
      <c r="BK88" s="6"/>
    </row>
    <row r="89" spans="1:63" ht="22" customHeight="1" thickBot="1" x14ac:dyDescent="0.25">
      <c r="A89" s="136"/>
      <c r="B89" s="47" t="str">
        <f>B16</f>
        <v>Brand</v>
      </c>
      <c r="C89" s="47" t="str">
        <f>C16</f>
        <v>Variety</v>
      </c>
      <c r="D89" s="47" t="str">
        <f>D16</f>
        <v>Field</v>
      </c>
      <c r="E89" s="47" t="str">
        <f t="shared" si="41"/>
        <v>Acre</v>
      </c>
      <c r="F89" s="47" t="str">
        <f t="shared" si="41"/>
        <v>Acre</v>
      </c>
      <c r="G89" s="47" t="str">
        <f t="shared" si="41"/>
        <v>Acre</v>
      </c>
      <c r="H89" s="47" t="str">
        <f t="shared" ref="H89:T89" si="43">H16</f>
        <v>DM</v>
      </c>
      <c r="I89" s="47">
        <f t="shared" si="43"/>
        <v>0</v>
      </c>
      <c r="J89" s="47" t="str">
        <f t="shared" si="43"/>
        <v>% NDF</v>
      </c>
      <c r="K89" s="47" t="str">
        <f t="shared" si="43"/>
        <v>% Fat</v>
      </c>
      <c r="L89" s="47" t="str">
        <f t="shared" si="43"/>
        <v>% Ash</v>
      </c>
      <c r="M89" s="47" t="str">
        <f t="shared" si="43"/>
        <v>NFC</v>
      </c>
      <c r="N89" s="47" t="str">
        <f t="shared" si="43"/>
        <v>Volatiles</v>
      </c>
      <c r="O89" s="47" t="str">
        <f t="shared" si="43"/>
        <v>NDFd</v>
      </c>
      <c r="P89" s="47" t="str">
        <f t="shared" si="43"/>
        <v>uNDF240</v>
      </c>
      <c r="Q89" s="47" t="str">
        <f t="shared" si="43"/>
        <v>Starch</v>
      </c>
      <c r="R89" s="47" t="str">
        <f t="shared" si="43"/>
        <v>Starch Dig.</v>
      </c>
      <c r="S89" s="47" t="str">
        <f t="shared" si="43"/>
        <v>NE m</v>
      </c>
      <c r="T89" s="47" t="str">
        <f t="shared" si="43"/>
        <v>NE g</v>
      </c>
      <c r="U89"/>
      <c r="V89"/>
      <c r="W89"/>
      <c r="X89"/>
      <c r="Y89"/>
      <c r="Z89"/>
      <c r="AF89" s="137"/>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6"/>
      <c r="BJ89" s="6"/>
      <c r="BK89" s="6"/>
    </row>
    <row r="90" spans="1:63" ht="22" customHeight="1" x14ac:dyDescent="0.2">
      <c r="A90" s="138">
        <v>1</v>
      </c>
      <c r="B90" t="str">
        <f t="shared" ref="B90:B121" si="44">IF(B17="","",IF(W17=0,"# " &amp;B17,B17))</f>
        <v>example</v>
      </c>
      <c r="C90" t="str">
        <f t="shared" ref="C90" si="45">IF(C17="","",C17)</f>
        <v>example</v>
      </c>
      <c r="D90" t="str">
        <f t="shared" ref="D90:T90" si="46">IF(D17="","",D17)</f>
        <v>example</v>
      </c>
      <c r="E90" s="139">
        <f t="shared" si="46"/>
        <v>185</v>
      </c>
      <c r="F90" s="130">
        <f t="shared" si="46"/>
        <v>22</v>
      </c>
      <c r="G90" s="130">
        <f t="shared" si="46"/>
        <v>600</v>
      </c>
      <c r="H90" s="140">
        <f t="shared" si="46"/>
        <v>33</v>
      </c>
      <c r="I90" s="141">
        <f t="shared" si="46"/>
        <v>8</v>
      </c>
      <c r="J90" s="141">
        <f t="shared" si="46"/>
        <v>37</v>
      </c>
      <c r="K90" s="141">
        <f t="shared" si="46"/>
        <v>3</v>
      </c>
      <c r="L90" s="141">
        <f t="shared" si="46"/>
        <v>5</v>
      </c>
      <c r="M90" s="141">
        <f t="shared" si="46"/>
        <v>44</v>
      </c>
      <c r="N90" s="141">
        <f t="shared" si="46"/>
        <v>5</v>
      </c>
      <c r="O90" s="182">
        <f t="shared" si="46"/>
        <v>59</v>
      </c>
      <c r="P90" s="183">
        <f t="shared" si="46"/>
        <v>12</v>
      </c>
      <c r="Q90" s="183">
        <f t="shared" si="46"/>
        <v>35</v>
      </c>
      <c r="R90" s="184">
        <f t="shared" si="46"/>
        <v>89</v>
      </c>
      <c r="S90" s="141" t="str">
        <f t="shared" si="46"/>
        <v/>
      </c>
      <c r="T90" s="141" t="str">
        <f t="shared" si="46"/>
        <v/>
      </c>
      <c r="U90"/>
      <c r="V90"/>
      <c r="W90"/>
      <c r="X90"/>
      <c r="Y90"/>
      <c r="Z90"/>
      <c r="AF90" s="145"/>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6"/>
      <c r="BJ90" s="6"/>
      <c r="BK90" s="6"/>
    </row>
    <row r="91" spans="1:63" ht="22" customHeight="1" x14ac:dyDescent="0.2">
      <c r="A91" s="138">
        <f>1+A90</f>
        <v>2</v>
      </c>
      <c r="B91" t="str">
        <f t="shared" si="44"/>
        <v>x1</v>
      </c>
      <c r="C91" t="str">
        <f t="shared" ref="C91:T91" si="47">IF(C18="","",C18)</f>
        <v>x1</v>
      </c>
      <c r="D91" t="str">
        <f t="shared" si="47"/>
        <v>x1</v>
      </c>
      <c r="E91" s="139">
        <f t="shared" si="47"/>
        <v>190</v>
      </c>
      <c r="F91" s="130">
        <f t="shared" si="47"/>
        <v>23</v>
      </c>
      <c r="G91" s="130">
        <f t="shared" si="47"/>
        <v>600</v>
      </c>
      <c r="H91" s="140">
        <f t="shared" si="47"/>
        <v>45</v>
      </c>
      <c r="I91" s="141">
        <f t="shared" si="47"/>
        <v>8</v>
      </c>
      <c r="J91" s="141">
        <f t="shared" si="47"/>
        <v>45</v>
      </c>
      <c r="K91" s="141">
        <f t="shared" si="47"/>
        <v>3.25</v>
      </c>
      <c r="L91" s="141">
        <f t="shared" si="47"/>
        <v>5</v>
      </c>
      <c r="M91" s="141">
        <f t="shared" si="47"/>
        <v>40</v>
      </c>
      <c r="N91" s="141">
        <f t="shared" si="47"/>
        <v>5</v>
      </c>
      <c r="O91" s="142">
        <f t="shared" si="47"/>
        <v>58</v>
      </c>
      <c r="P91" s="141">
        <f t="shared" si="47"/>
        <v>15</v>
      </c>
      <c r="Q91" s="141">
        <f t="shared" si="47"/>
        <v>33</v>
      </c>
      <c r="R91" s="143">
        <f t="shared" si="47"/>
        <v>88</v>
      </c>
      <c r="S91" s="141" t="str">
        <f t="shared" si="47"/>
        <v/>
      </c>
      <c r="T91" s="141" t="str">
        <f t="shared" si="47"/>
        <v/>
      </c>
      <c r="U91"/>
      <c r="V91"/>
      <c r="W91"/>
      <c r="X91"/>
      <c r="Y91"/>
      <c r="Z91"/>
      <c r="AF91" s="145"/>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6"/>
      <c r="BJ91" s="6"/>
      <c r="BK91" s="6"/>
    </row>
    <row r="92" spans="1:63" ht="22" customHeight="1" x14ac:dyDescent="0.2">
      <c r="A92" s="138">
        <f t="shared" ref="A92:A121" si="48">1+A91</f>
        <v>3</v>
      </c>
      <c r="B92" s="146" t="str">
        <f t="shared" si="44"/>
        <v>x4</v>
      </c>
      <c r="C92" s="146" t="str">
        <f t="shared" ref="C92:T92" si="49">IF(C19="","",C19)</f>
        <v>x4</v>
      </c>
      <c r="D92" s="146" t="str">
        <f t="shared" si="49"/>
        <v>x4</v>
      </c>
      <c r="E92" s="147">
        <f t="shared" si="49"/>
        <v>200</v>
      </c>
      <c r="F92" s="148">
        <f t="shared" si="49"/>
        <v>25</v>
      </c>
      <c r="G92" s="148">
        <f t="shared" si="49"/>
        <v>600</v>
      </c>
      <c r="H92" s="140">
        <f t="shared" si="49"/>
        <v>40</v>
      </c>
      <c r="I92" s="141">
        <f t="shared" si="49"/>
        <v>7</v>
      </c>
      <c r="J92" s="141">
        <f t="shared" si="49"/>
        <v>29</v>
      </c>
      <c r="K92" s="141">
        <f t="shared" si="49"/>
        <v>2.5</v>
      </c>
      <c r="L92" s="141">
        <f t="shared" si="49"/>
        <v>5</v>
      </c>
      <c r="M92" s="141">
        <f t="shared" si="49"/>
        <v>44</v>
      </c>
      <c r="N92" s="141">
        <f t="shared" si="49"/>
        <v>5</v>
      </c>
      <c r="O92" s="142">
        <f t="shared" si="49"/>
        <v>45</v>
      </c>
      <c r="P92" s="141">
        <f t="shared" si="49"/>
        <v>13</v>
      </c>
      <c r="Q92" s="141">
        <f t="shared" si="49"/>
        <v>31</v>
      </c>
      <c r="R92" s="143">
        <f t="shared" si="49"/>
        <v>86</v>
      </c>
      <c r="S92" s="141" t="str">
        <f t="shared" si="49"/>
        <v/>
      </c>
      <c r="T92" s="141" t="str">
        <f t="shared" si="49"/>
        <v/>
      </c>
      <c r="U92"/>
      <c r="V92"/>
      <c r="W92"/>
      <c r="X92"/>
      <c r="Y92"/>
      <c r="Z92"/>
      <c r="AF92" s="145"/>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6"/>
      <c r="BJ92" s="6"/>
      <c r="BK92" s="6"/>
    </row>
    <row r="93" spans="1:63" ht="22" customHeight="1" x14ac:dyDescent="0.2">
      <c r="A93" s="138">
        <f t="shared" si="48"/>
        <v>4</v>
      </c>
      <c r="B93" s="146" t="str">
        <f t="shared" si="44"/>
        <v>x5</v>
      </c>
      <c r="C93" s="146" t="str">
        <f t="shared" ref="C93:T93" si="50">IF(C20="","",C20)</f>
        <v>x5</v>
      </c>
      <c r="D93" s="146" t="str">
        <f t="shared" si="50"/>
        <v>x5</v>
      </c>
      <c r="E93" s="147">
        <f t="shared" si="50"/>
        <v>220</v>
      </c>
      <c r="F93" s="148">
        <f t="shared" si="50"/>
        <v>26</v>
      </c>
      <c r="G93" s="148">
        <f t="shared" si="50"/>
        <v>600</v>
      </c>
      <c r="H93" s="140">
        <f t="shared" si="50"/>
        <v>30</v>
      </c>
      <c r="I93" s="141">
        <f t="shared" si="50"/>
        <v>9</v>
      </c>
      <c r="J93" s="141">
        <f t="shared" si="50"/>
        <v>41</v>
      </c>
      <c r="K93" s="141">
        <f t="shared" si="50"/>
        <v>2.6</v>
      </c>
      <c r="L93" s="141">
        <f t="shared" si="50"/>
        <v>6</v>
      </c>
      <c r="M93" s="141">
        <f t="shared" si="50"/>
        <v>50</v>
      </c>
      <c r="N93" s="141">
        <f t="shared" si="50"/>
        <v>6</v>
      </c>
      <c r="O93" s="142">
        <f t="shared" si="50"/>
        <v>65</v>
      </c>
      <c r="P93" s="141">
        <f t="shared" si="50"/>
        <v>15</v>
      </c>
      <c r="Q93" s="141">
        <f t="shared" si="50"/>
        <v>33</v>
      </c>
      <c r="R93" s="143">
        <f t="shared" si="50"/>
        <v>90</v>
      </c>
      <c r="S93" s="141" t="str">
        <f t="shared" si="50"/>
        <v/>
      </c>
      <c r="T93" s="141" t="str">
        <f t="shared" si="50"/>
        <v/>
      </c>
      <c r="U93"/>
      <c r="V93"/>
      <c r="W93"/>
      <c r="X93"/>
      <c r="Y93"/>
      <c r="Z93"/>
      <c r="AF93" s="145"/>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6"/>
      <c r="BJ93" s="6"/>
      <c r="BK93" s="6"/>
    </row>
    <row r="94" spans="1:63" ht="22" customHeight="1" x14ac:dyDescent="0.2">
      <c r="A94" s="138">
        <f t="shared" si="48"/>
        <v>5</v>
      </c>
      <c r="B94" s="149" t="str">
        <f t="shared" si="44"/>
        <v>x2</v>
      </c>
      <c r="C94" s="149" t="str">
        <f t="shared" ref="C94:T94" si="51">IF(C21="","",C21)</f>
        <v>x2</v>
      </c>
      <c r="D94" s="149" t="str">
        <f t="shared" si="51"/>
        <v>x2</v>
      </c>
      <c r="E94" s="150">
        <f t="shared" si="51"/>
        <v>165</v>
      </c>
      <c r="F94" s="151">
        <f t="shared" si="51"/>
        <v>22</v>
      </c>
      <c r="G94" s="151">
        <f t="shared" si="51"/>
        <v>600</v>
      </c>
      <c r="H94" s="152">
        <f t="shared" si="51"/>
        <v>32</v>
      </c>
      <c r="I94" s="153">
        <f t="shared" si="51"/>
        <v>4.5</v>
      </c>
      <c r="J94" s="153">
        <f t="shared" si="51"/>
        <v>44</v>
      </c>
      <c r="K94" s="153">
        <f t="shared" si="51"/>
        <v>3.58</v>
      </c>
      <c r="L94" s="153">
        <f t="shared" si="51"/>
        <v>4</v>
      </c>
      <c r="M94" s="153">
        <f t="shared" si="51"/>
        <v>35</v>
      </c>
      <c r="N94" s="153">
        <f t="shared" si="51"/>
        <v>4</v>
      </c>
      <c r="O94" s="154">
        <f t="shared" si="51"/>
        <v>55</v>
      </c>
      <c r="P94" s="153">
        <f t="shared" si="51"/>
        <v>14</v>
      </c>
      <c r="Q94" s="153">
        <f t="shared" si="51"/>
        <v>15</v>
      </c>
      <c r="R94" s="155">
        <f t="shared" si="51"/>
        <v>78</v>
      </c>
      <c r="S94" s="153" t="str">
        <f t="shared" si="51"/>
        <v/>
      </c>
      <c r="T94" s="153" t="str">
        <f t="shared" si="51"/>
        <v/>
      </c>
      <c r="U94"/>
      <c r="V94"/>
      <c r="W94"/>
      <c r="X94"/>
      <c r="Y94"/>
      <c r="Z94"/>
      <c r="AF94" s="145"/>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6"/>
      <c r="BJ94" s="6"/>
      <c r="BK94" s="6"/>
    </row>
    <row r="95" spans="1:63" ht="22" customHeight="1" x14ac:dyDescent="0.2">
      <c r="A95" s="138">
        <f t="shared" si="48"/>
        <v>6</v>
      </c>
      <c r="B95" s="149" t="str">
        <f t="shared" si="44"/>
        <v>x3</v>
      </c>
      <c r="C95" s="149" t="str">
        <f t="shared" ref="C95:T95" si="52">IF(C22="","",C22)</f>
        <v>x3</v>
      </c>
      <c r="D95" s="149" t="str">
        <f t="shared" si="52"/>
        <v>x3</v>
      </c>
      <c r="E95" s="150">
        <f t="shared" si="52"/>
        <v>186</v>
      </c>
      <c r="F95" s="151">
        <f t="shared" si="52"/>
        <v>21</v>
      </c>
      <c r="G95" s="151">
        <f t="shared" si="52"/>
        <v>600</v>
      </c>
      <c r="H95" s="152">
        <f t="shared" si="52"/>
        <v>36</v>
      </c>
      <c r="I95" s="153">
        <f t="shared" si="52"/>
        <v>6.8</v>
      </c>
      <c r="J95" s="153">
        <f t="shared" si="52"/>
        <v>45</v>
      </c>
      <c r="K95" s="153">
        <f t="shared" si="52"/>
        <v>4</v>
      </c>
      <c r="L95" s="153">
        <f t="shared" si="52"/>
        <v>5</v>
      </c>
      <c r="M95" s="153">
        <f t="shared" si="52"/>
        <v>39</v>
      </c>
      <c r="N95" s="153">
        <f t="shared" si="52"/>
        <v>5</v>
      </c>
      <c r="O95" s="154">
        <f t="shared" si="52"/>
        <v>53</v>
      </c>
      <c r="P95" s="153">
        <f t="shared" si="52"/>
        <v>11</v>
      </c>
      <c r="Q95" s="153">
        <f t="shared" si="52"/>
        <v>28</v>
      </c>
      <c r="R95" s="155">
        <f t="shared" si="52"/>
        <v>82</v>
      </c>
      <c r="S95" s="153" t="str">
        <f t="shared" si="52"/>
        <v/>
      </c>
      <c r="T95" s="153" t="str">
        <f t="shared" si="52"/>
        <v/>
      </c>
      <c r="U95"/>
      <c r="V95"/>
      <c r="W95"/>
      <c r="X95"/>
      <c r="Y95"/>
      <c r="Z95"/>
      <c r="AF95" s="145"/>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6"/>
      <c r="BJ95" s="6"/>
      <c r="BK95" s="6"/>
    </row>
    <row r="96" spans="1:63" ht="22" customHeight="1" x14ac:dyDescent="0.2">
      <c r="A96" s="138">
        <f t="shared" si="48"/>
        <v>7</v>
      </c>
      <c r="B96" s="149" t="str">
        <f t="shared" si="44"/>
        <v/>
      </c>
      <c r="C96" s="149" t="str">
        <f t="shared" ref="C96:T96" si="53">IF(C23="","",C23)</f>
        <v/>
      </c>
      <c r="D96" s="149" t="str">
        <f t="shared" si="53"/>
        <v/>
      </c>
      <c r="E96" s="150" t="str">
        <f t="shared" si="53"/>
        <v/>
      </c>
      <c r="F96" s="151" t="str">
        <f t="shared" si="53"/>
        <v/>
      </c>
      <c r="G96" s="151" t="str">
        <f t="shared" si="53"/>
        <v/>
      </c>
      <c r="H96" s="152" t="str">
        <f t="shared" si="53"/>
        <v/>
      </c>
      <c r="I96" s="153" t="str">
        <f t="shared" si="53"/>
        <v/>
      </c>
      <c r="J96" s="153" t="str">
        <f t="shared" si="53"/>
        <v/>
      </c>
      <c r="K96" s="153" t="str">
        <f t="shared" si="53"/>
        <v/>
      </c>
      <c r="L96" s="153" t="str">
        <f t="shared" si="53"/>
        <v/>
      </c>
      <c r="M96" s="153" t="str">
        <f t="shared" si="53"/>
        <v/>
      </c>
      <c r="N96" s="153" t="str">
        <f t="shared" si="53"/>
        <v/>
      </c>
      <c r="O96" s="154" t="str">
        <f t="shared" si="53"/>
        <v/>
      </c>
      <c r="P96" s="153" t="str">
        <f t="shared" si="53"/>
        <v/>
      </c>
      <c r="Q96" s="153" t="str">
        <f t="shared" si="53"/>
        <v/>
      </c>
      <c r="R96" s="155" t="str">
        <f t="shared" si="53"/>
        <v/>
      </c>
      <c r="S96" s="153" t="str">
        <f t="shared" si="53"/>
        <v/>
      </c>
      <c r="T96" s="153" t="str">
        <f t="shared" si="53"/>
        <v/>
      </c>
      <c r="U96"/>
      <c r="V96"/>
      <c r="W96"/>
      <c r="X96"/>
      <c r="Y96"/>
      <c r="Z96"/>
      <c r="AF96" s="145"/>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6"/>
      <c r="BJ96" s="6"/>
      <c r="BK96" s="6"/>
    </row>
    <row r="97" spans="1:63" ht="22" customHeight="1" x14ac:dyDescent="0.2">
      <c r="A97" s="138">
        <f t="shared" si="48"/>
        <v>8</v>
      </c>
      <c r="B97" s="149" t="str">
        <f t="shared" si="44"/>
        <v/>
      </c>
      <c r="C97" s="149" t="str">
        <f t="shared" ref="C97:T97" si="54">IF(C24="","",C24)</f>
        <v/>
      </c>
      <c r="D97" s="149" t="str">
        <f t="shared" si="54"/>
        <v/>
      </c>
      <c r="E97" s="150" t="str">
        <f t="shared" si="54"/>
        <v/>
      </c>
      <c r="F97" s="151" t="str">
        <f t="shared" si="54"/>
        <v/>
      </c>
      <c r="G97" s="151" t="str">
        <f t="shared" si="54"/>
        <v/>
      </c>
      <c r="H97" s="152" t="str">
        <f t="shared" si="54"/>
        <v/>
      </c>
      <c r="I97" s="153" t="str">
        <f t="shared" si="54"/>
        <v/>
      </c>
      <c r="J97" s="153" t="str">
        <f t="shared" si="54"/>
        <v/>
      </c>
      <c r="K97" s="153" t="str">
        <f t="shared" si="54"/>
        <v/>
      </c>
      <c r="L97" s="153" t="str">
        <f t="shared" si="54"/>
        <v/>
      </c>
      <c r="M97" s="153" t="str">
        <f t="shared" si="54"/>
        <v/>
      </c>
      <c r="N97" s="153" t="str">
        <f t="shared" si="54"/>
        <v/>
      </c>
      <c r="O97" s="154" t="str">
        <f t="shared" si="54"/>
        <v/>
      </c>
      <c r="P97" s="153" t="str">
        <f t="shared" si="54"/>
        <v/>
      </c>
      <c r="Q97" s="153" t="str">
        <f t="shared" si="54"/>
        <v/>
      </c>
      <c r="R97" s="155" t="str">
        <f t="shared" si="54"/>
        <v/>
      </c>
      <c r="S97" s="153" t="str">
        <f t="shared" si="54"/>
        <v/>
      </c>
      <c r="T97" s="153" t="str">
        <f t="shared" si="54"/>
        <v/>
      </c>
      <c r="U97"/>
      <c r="V97"/>
      <c r="W97"/>
      <c r="X97"/>
      <c r="Y97"/>
      <c r="Z97"/>
      <c r="AF97" s="145"/>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6"/>
      <c r="BJ97" s="6"/>
      <c r="BK97" s="6"/>
    </row>
    <row r="98" spans="1:63" ht="22" customHeight="1" x14ac:dyDescent="0.2">
      <c r="A98" s="138">
        <f t="shared" si="48"/>
        <v>9</v>
      </c>
      <c r="B98" s="146" t="str">
        <f t="shared" si="44"/>
        <v/>
      </c>
      <c r="C98" s="146" t="str">
        <f t="shared" ref="C98:T98" si="55">IF(C25="","",C25)</f>
        <v/>
      </c>
      <c r="D98" s="146" t="str">
        <f t="shared" si="55"/>
        <v/>
      </c>
      <c r="E98" s="147" t="str">
        <f t="shared" si="55"/>
        <v/>
      </c>
      <c r="F98" s="148" t="str">
        <f t="shared" si="55"/>
        <v/>
      </c>
      <c r="G98" s="148" t="str">
        <f t="shared" si="55"/>
        <v/>
      </c>
      <c r="H98" s="140" t="str">
        <f t="shared" si="55"/>
        <v/>
      </c>
      <c r="I98" s="141" t="str">
        <f t="shared" si="55"/>
        <v/>
      </c>
      <c r="J98" s="141" t="str">
        <f t="shared" si="55"/>
        <v/>
      </c>
      <c r="K98" s="141" t="str">
        <f t="shared" si="55"/>
        <v/>
      </c>
      <c r="L98" s="141" t="str">
        <f t="shared" si="55"/>
        <v/>
      </c>
      <c r="M98" s="141" t="str">
        <f t="shared" si="55"/>
        <v/>
      </c>
      <c r="N98" s="141" t="str">
        <f t="shared" si="55"/>
        <v/>
      </c>
      <c r="O98" s="142" t="str">
        <f t="shared" si="55"/>
        <v/>
      </c>
      <c r="P98" s="141" t="str">
        <f t="shared" si="55"/>
        <v/>
      </c>
      <c r="Q98" s="141" t="str">
        <f t="shared" si="55"/>
        <v/>
      </c>
      <c r="R98" s="143" t="str">
        <f t="shared" si="55"/>
        <v/>
      </c>
      <c r="S98" s="141" t="str">
        <f t="shared" si="55"/>
        <v/>
      </c>
      <c r="T98" s="141" t="str">
        <f t="shared" si="55"/>
        <v/>
      </c>
      <c r="U98"/>
      <c r="V98"/>
      <c r="W98"/>
      <c r="X98"/>
      <c r="Y98"/>
      <c r="Z98"/>
      <c r="AF98" s="145"/>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6"/>
      <c r="BJ98" s="6"/>
      <c r="BK98" s="6"/>
    </row>
    <row r="99" spans="1:63" ht="22" customHeight="1" x14ac:dyDescent="0.2">
      <c r="A99" s="138">
        <f t="shared" si="48"/>
        <v>10</v>
      </c>
      <c r="B99" s="146" t="str">
        <f t="shared" si="44"/>
        <v/>
      </c>
      <c r="C99" s="146" t="str">
        <f t="shared" ref="C99:T99" si="56">IF(C26="","",C26)</f>
        <v/>
      </c>
      <c r="D99" s="146" t="str">
        <f t="shared" si="56"/>
        <v/>
      </c>
      <c r="E99" s="147" t="str">
        <f t="shared" si="56"/>
        <v/>
      </c>
      <c r="F99" s="148" t="str">
        <f t="shared" si="56"/>
        <v/>
      </c>
      <c r="G99" s="148" t="str">
        <f t="shared" si="56"/>
        <v/>
      </c>
      <c r="H99" s="140" t="str">
        <f t="shared" si="56"/>
        <v/>
      </c>
      <c r="I99" s="141" t="str">
        <f t="shared" si="56"/>
        <v/>
      </c>
      <c r="J99" s="141" t="str">
        <f t="shared" si="56"/>
        <v/>
      </c>
      <c r="K99" s="141" t="str">
        <f t="shared" si="56"/>
        <v/>
      </c>
      <c r="L99" s="141" t="str">
        <f t="shared" si="56"/>
        <v/>
      </c>
      <c r="M99" s="141" t="str">
        <f t="shared" si="56"/>
        <v/>
      </c>
      <c r="N99" s="141" t="str">
        <f t="shared" si="56"/>
        <v/>
      </c>
      <c r="O99" s="142" t="str">
        <f t="shared" si="56"/>
        <v/>
      </c>
      <c r="P99" s="141" t="str">
        <f t="shared" si="56"/>
        <v/>
      </c>
      <c r="Q99" s="141" t="str">
        <f t="shared" si="56"/>
        <v/>
      </c>
      <c r="R99" s="143" t="str">
        <f t="shared" si="56"/>
        <v/>
      </c>
      <c r="S99" s="141" t="str">
        <f t="shared" si="56"/>
        <v/>
      </c>
      <c r="T99" s="141" t="str">
        <f t="shared" si="56"/>
        <v/>
      </c>
      <c r="U99"/>
      <c r="V99"/>
      <c r="W99"/>
      <c r="X99"/>
      <c r="Y99"/>
      <c r="Z99"/>
      <c r="AF99" s="145"/>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6"/>
      <c r="BJ99" s="6"/>
      <c r="BK99" s="6"/>
    </row>
    <row r="100" spans="1:63" ht="22" customHeight="1" x14ac:dyDescent="0.2">
      <c r="A100" s="138">
        <f t="shared" si="48"/>
        <v>11</v>
      </c>
      <c r="B100" s="146" t="str">
        <f t="shared" si="44"/>
        <v/>
      </c>
      <c r="C100" s="146" t="str">
        <f t="shared" ref="C100:T100" si="57">IF(C27="","",C27)</f>
        <v/>
      </c>
      <c r="D100" s="146" t="str">
        <f t="shared" si="57"/>
        <v/>
      </c>
      <c r="E100" s="147" t="str">
        <f t="shared" si="57"/>
        <v/>
      </c>
      <c r="F100" s="148" t="str">
        <f t="shared" si="57"/>
        <v/>
      </c>
      <c r="G100" s="148" t="str">
        <f t="shared" si="57"/>
        <v/>
      </c>
      <c r="H100" s="140" t="str">
        <f t="shared" si="57"/>
        <v/>
      </c>
      <c r="I100" s="141" t="str">
        <f t="shared" si="57"/>
        <v/>
      </c>
      <c r="J100" s="141" t="str">
        <f t="shared" si="57"/>
        <v/>
      </c>
      <c r="K100" s="141" t="str">
        <f t="shared" si="57"/>
        <v/>
      </c>
      <c r="L100" s="141" t="str">
        <f t="shared" si="57"/>
        <v/>
      </c>
      <c r="M100" s="141" t="str">
        <f t="shared" si="57"/>
        <v/>
      </c>
      <c r="N100" s="141" t="str">
        <f t="shared" si="57"/>
        <v/>
      </c>
      <c r="O100" s="142" t="str">
        <f t="shared" si="57"/>
        <v/>
      </c>
      <c r="P100" s="141" t="str">
        <f t="shared" si="57"/>
        <v/>
      </c>
      <c r="Q100" s="141" t="str">
        <f t="shared" si="57"/>
        <v/>
      </c>
      <c r="R100" s="143" t="str">
        <f t="shared" si="57"/>
        <v/>
      </c>
      <c r="S100" s="141" t="str">
        <f t="shared" si="57"/>
        <v/>
      </c>
      <c r="T100" s="141" t="str">
        <f t="shared" si="57"/>
        <v/>
      </c>
      <c r="U100"/>
      <c r="V100"/>
      <c r="W100"/>
      <c r="X100"/>
      <c r="Y100"/>
      <c r="Z100"/>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6"/>
      <c r="BJ100" s="6"/>
      <c r="BK100" s="6"/>
    </row>
    <row r="101" spans="1:63" ht="22" customHeight="1" x14ac:dyDescent="0.2">
      <c r="A101" s="138">
        <f t="shared" si="48"/>
        <v>12</v>
      </c>
      <c r="B101" s="146" t="str">
        <f t="shared" si="44"/>
        <v/>
      </c>
      <c r="C101" s="146" t="str">
        <f t="shared" ref="C101:T101" si="58">IF(C28="","",C28)</f>
        <v/>
      </c>
      <c r="D101" s="146" t="str">
        <f t="shared" si="58"/>
        <v/>
      </c>
      <c r="E101" s="147" t="str">
        <f t="shared" si="58"/>
        <v/>
      </c>
      <c r="F101" s="148" t="str">
        <f t="shared" si="58"/>
        <v/>
      </c>
      <c r="G101" s="148" t="str">
        <f t="shared" si="58"/>
        <v/>
      </c>
      <c r="H101" s="140" t="str">
        <f t="shared" si="58"/>
        <v/>
      </c>
      <c r="I101" s="141" t="str">
        <f t="shared" si="58"/>
        <v/>
      </c>
      <c r="J101" s="141" t="str">
        <f t="shared" si="58"/>
        <v/>
      </c>
      <c r="K101" s="141" t="str">
        <f t="shared" si="58"/>
        <v/>
      </c>
      <c r="L101" s="141" t="str">
        <f t="shared" si="58"/>
        <v/>
      </c>
      <c r="M101" s="141" t="str">
        <f t="shared" si="58"/>
        <v/>
      </c>
      <c r="N101" s="141" t="str">
        <f t="shared" si="58"/>
        <v/>
      </c>
      <c r="O101" s="142" t="str">
        <f t="shared" si="58"/>
        <v/>
      </c>
      <c r="P101" s="141" t="str">
        <f t="shared" si="58"/>
        <v/>
      </c>
      <c r="Q101" s="141" t="str">
        <f t="shared" si="58"/>
        <v/>
      </c>
      <c r="R101" s="143" t="str">
        <f t="shared" si="58"/>
        <v/>
      </c>
      <c r="S101" s="141" t="str">
        <f t="shared" si="58"/>
        <v/>
      </c>
      <c r="T101" s="141" t="str">
        <f t="shared" si="58"/>
        <v/>
      </c>
      <c r="U101"/>
      <c r="V101"/>
      <c r="W101"/>
      <c r="X101"/>
      <c r="Y101"/>
      <c r="Z101"/>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6"/>
      <c r="BJ101" s="6"/>
      <c r="BK101" s="6"/>
    </row>
    <row r="102" spans="1:63" ht="22" customHeight="1" x14ac:dyDescent="0.2">
      <c r="A102" s="138">
        <f t="shared" si="48"/>
        <v>13</v>
      </c>
      <c r="B102" s="149" t="str">
        <f t="shared" si="44"/>
        <v/>
      </c>
      <c r="C102" s="149" t="str">
        <f t="shared" ref="C102:T102" si="59">IF(C29="","",C29)</f>
        <v/>
      </c>
      <c r="D102" s="149" t="str">
        <f t="shared" si="59"/>
        <v/>
      </c>
      <c r="E102" s="150" t="str">
        <f t="shared" si="59"/>
        <v/>
      </c>
      <c r="F102" s="151" t="str">
        <f t="shared" si="59"/>
        <v/>
      </c>
      <c r="G102" s="151" t="str">
        <f t="shared" si="59"/>
        <v/>
      </c>
      <c r="H102" s="152" t="str">
        <f t="shared" si="59"/>
        <v/>
      </c>
      <c r="I102" s="153" t="str">
        <f t="shared" si="59"/>
        <v/>
      </c>
      <c r="J102" s="153" t="str">
        <f t="shared" si="59"/>
        <v/>
      </c>
      <c r="K102" s="153" t="str">
        <f t="shared" si="59"/>
        <v/>
      </c>
      <c r="L102" s="153" t="str">
        <f t="shared" si="59"/>
        <v/>
      </c>
      <c r="M102" s="153" t="str">
        <f t="shared" si="59"/>
        <v/>
      </c>
      <c r="N102" s="153" t="str">
        <f t="shared" si="59"/>
        <v/>
      </c>
      <c r="O102" s="154" t="str">
        <f t="shared" si="59"/>
        <v/>
      </c>
      <c r="P102" s="153" t="str">
        <f t="shared" si="59"/>
        <v/>
      </c>
      <c r="Q102" s="153" t="str">
        <f t="shared" si="59"/>
        <v/>
      </c>
      <c r="R102" s="155" t="str">
        <f t="shared" si="59"/>
        <v/>
      </c>
      <c r="S102" s="153" t="str">
        <f t="shared" si="59"/>
        <v/>
      </c>
      <c r="T102" s="153" t="str">
        <f t="shared" si="59"/>
        <v/>
      </c>
      <c r="U102"/>
      <c r="V102"/>
      <c r="W102"/>
      <c r="X102"/>
      <c r="Y102"/>
      <c r="Z102"/>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6"/>
      <c r="BJ102" s="6"/>
      <c r="BK102" s="6"/>
    </row>
    <row r="103" spans="1:63" ht="22" customHeight="1" x14ac:dyDescent="0.2">
      <c r="A103" s="138">
        <f t="shared" si="48"/>
        <v>14</v>
      </c>
      <c r="B103" s="149" t="str">
        <f t="shared" si="44"/>
        <v/>
      </c>
      <c r="C103" s="149" t="str">
        <f t="shared" ref="C103:T103" si="60">IF(C30="","",C30)</f>
        <v/>
      </c>
      <c r="D103" s="149" t="str">
        <f t="shared" si="60"/>
        <v/>
      </c>
      <c r="E103" s="150" t="str">
        <f t="shared" si="60"/>
        <v/>
      </c>
      <c r="F103" s="151" t="str">
        <f t="shared" si="60"/>
        <v/>
      </c>
      <c r="G103" s="151" t="str">
        <f t="shared" si="60"/>
        <v/>
      </c>
      <c r="H103" s="152" t="str">
        <f t="shared" si="60"/>
        <v/>
      </c>
      <c r="I103" s="153" t="str">
        <f t="shared" si="60"/>
        <v/>
      </c>
      <c r="J103" s="153" t="str">
        <f t="shared" si="60"/>
        <v/>
      </c>
      <c r="K103" s="153" t="str">
        <f t="shared" si="60"/>
        <v/>
      </c>
      <c r="L103" s="153" t="str">
        <f t="shared" si="60"/>
        <v/>
      </c>
      <c r="M103" s="153" t="str">
        <f t="shared" si="60"/>
        <v/>
      </c>
      <c r="N103" s="153" t="str">
        <f t="shared" si="60"/>
        <v/>
      </c>
      <c r="O103" s="154" t="str">
        <f t="shared" si="60"/>
        <v/>
      </c>
      <c r="P103" s="153" t="str">
        <f t="shared" si="60"/>
        <v/>
      </c>
      <c r="Q103" s="153" t="str">
        <f t="shared" si="60"/>
        <v/>
      </c>
      <c r="R103" s="155" t="str">
        <f t="shared" si="60"/>
        <v/>
      </c>
      <c r="S103" s="153" t="str">
        <f t="shared" si="60"/>
        <v/>
      </c>
      <c r="T103" s="153" t="str">
        <f t="shared" si="60"/>
        <v/>
      </c>
      <c r="U103"/>
      <c r="V103"/>
      <c r="W103"/>
      <c r="X103"/>
      <c r="Y103"/>
      <c r="Z103"/>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6"/>
      <c r="BJ103" s="6"/>
      <c r="BK103" s="6"/>
    </row>
    <row r="104" spans="1:63" ht="22" customHeight="1" x14ac:dyDescent="0.2">
      <c r="A104" s="138">
        <f t="shared" si="48"/>
        <v>15</v>
      </c>
      <c r="B104" s="149" t="str">
        <f t="shared" si="44"/>
        <v/>
      </c>
      <c r="C104" s="149" t="str">
        <f t="shared" ref="C104:T104" si="61">IF(C31="","",C31)</f>
        <v/>
      </c>
      <c r="D104" s="149" t="str">
        <f t="shared" si="61"/>
        <v/>
      </c>
      <c r="E104" s="150" t="str">
        <f t="shared" si="61"/>
        <v/>
      </c>
      <c r="F104" s="151" t="str">
        <f t="shared" si="61"/>
        <v/>
      </c>
      <c r="G104" s="151" t="str">
        <f t="shared" si="61"/>
        <v/>
      </c>
      <c r="H104" s="152" t="str">
        <f t="shared" si="61"/>
        <v/>
      </c>
      <c r="I104" s="153" t="str">
        <f t="shared" si="61"/>
        <v/>
      </c>
      <c r="J104" s="153" t="str">
        <f t="shared" si="61"/>
        <v/>
      </c>
      <c r="K104" s="153" t="str">
        <f t="shared" si="61"/>
        <v/>
      </c>
      <c r="L104" s="153" t="str">
        <f t="shared" si="61"/>
        <v/>
      </c>
      <c r="M104" s="153" t="str">
        <f t="shared" si="61"/>
        <v/>
      </c>
      <c r="N104" s="153" t="str">
        <f t="shared" si="61"/>
        <v/>
      </c>
      <c r="O104" s="154" t="str">
        <f t="shared" si="61"/>
        <v/>
      </c>
      <c r="P104" s="153" t="str">
        <f t="shared" si="61"/>
        <v/>
      </c>
      <c r="Q104" s="153" t="str">
        <f t="shared" si="61"/>
        <v/>
      </c>
      <c r="R104" s="155" t="str">
        <f t="shared" si="61"/>
        <v/>
      </c>
      <c r="S104" s="153" t="str">
        <f t="shared" si="61"/>
        <v/>
      </c>
      <c r="T104" s="153" t="str">
        <f t="shared" si="61"/>
        <v/>
      </c>
      <c r="U104"/>
      <c r="V104"/>
      <c r="W104"/>
      <c r="X104"/>
      <c r="Y104"/>
      <c r="Z10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6"/>
      <c r="BJ104" s="6"/>
      <c r="BK104" s="6"/>
    </row>
    <row r="105" spans="1:63" ht="22" customHeight="1" x14ac:dyDescent="0.2">
      <c r="A105" s="138">
        <f t="shared" si="48"/>
        <v>16</v>
      </c>
      <c r="B105" s="149" t="str">
        <f t="shared" si="44"/>
        <v/>
      </c>
      <c r="C105" s="149" t="str">
        <f t="shared" ref="C105:T105" si="62">IF(C32="","",C32)</f>
        <v/>
      </c>
      <c r="D105" s="149" t="str">
        <f t="shared" si="62"/>
        <v/>
      </c>
      <c r="E105" s="150" t="str">
        <f t="shared" si="62"/>
        <v/>
      </c>
      <c r="F105" s="151" t="str">
        <f t="shared" si="62"/>
        <v/>
      </c>
      <c r="G105" s="151" t="str">
        <f t="shared" si="62"/>
        <v/>
      </c>
      <c r="H105" s="152" t="str">
        <f t="shared" si="62"/>
        <v/>
      </c>
      <c r="I105" s="153" t="str">
        <f t="shared" si="62"/>
        <v/>
      </c>
      <c r="J105" s="153" t="str">
        <f t="shared" si="62"/>
        <v/>
      </c>
      <c r="K105" s="153" t="str">
        <f t="shared" si="62"/>
        <v/>
      </c>
      <c r="L105" s="153" t="str">
        <f t="shared" si="62"/>
        <v/>
      </c>
      <c r="M105" s="153" t="str">
        <f t="shared" si="62"/>
        <v/>
      </c>
      <c r="N105" s="153" t="str">
        <f t="shared" si="62"/>
        <v/>
      </c>
      <c r="O105" s="154" t="str">
        <f t="shared" si="62"/>
        <v/>
      </c>
      <c r="P105" s="153" t="str">
        <f t="shared" si="62"/>
        <v/>
      </c>
      <c r="Q105" s="153" t="str">
        <f t="shared" si="62"/>
        <v/>
      </c>
      <c r="R105" s="155" t="str">
        <f t="shared" si="62"/>
        <v/>
      </c>
      <c r="S105" s="153" t="str">
        <f t="shared" si="62"/>
        <v/>
      </c>
      <c r="T105" s="153" t="str">
        <f t="shared" si="62"/>
        <v/>
      </c>
      <c r="U105"/>
      <c r="V105"/>
      <c r="W105"/>
      <c r="X105"/>
      <c r="Y105"/>
      <c r="Z105"/>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6"/>
      <c r="BJ105" s="6"/>
      <c r="BK105" s="6"/>
    </row>
    <row r="106" spans="1:63" ht="22" customHeight="1" x14ac:dyDescent="0.2">
      <c r="A106" s="138">
        <f t="shared" si="48"/>
        <v>17</v>
      </c>
      <c r="B106" s="146" t="str">
        <f t="shared" si="44"/>
        <v/>
      </c>
      <c r="C106" s="146" t="str">
        <f t="shared" ref="C106:T106" si="63">IF(C33="","",C33)</f>
        <v/>
      </c>
      <c r="D106" s="146" t="str">
        <f t="shared" si="63"/>
        <v/>
      </c>
      <c r="E106" s="147" t="str">
        <f t="shared" si="63"/>
        <v/>
      </c>
      <c r="F106" s="148" t="str">
        <f t="shared" si="63"/>
        <v/>
      </c>
      <c r="G106" s="148" t="str">
        <f t="shared" si="63"/>
        <v/>
      </c>
      <c r="H106" s="140" t="str">
        <f t="shared" si="63"/>
        <v/>
      </c>
      <c r="I106" s="141" t="str">
        <f t="shared" si="63"/>
        <v/>
      </c>
      <c r="J106" s="141" t="str">
        <f t="shared" si="63"/>
        <v/>
      </c>
      <c r="K106" s="141" t="str">
        <f t="shared" si="63"/>
        <v/>
      </c>
      <c r="L106" s="141" t="str">
        <f t="shared" si="63"/>
        <v/>
      </c>
      <c r="M106" s="141" t="str">
        <f t="shared" si="63"/>
        <v/>
      </c>
      <c r="N106" s="141" t="str">
        <f t="shared" si="63"/>
        <v/>
      </c>
      <c r="O106" s="142" t="str">
        <f t="shared" si="63"/>
        <v/>
      </c>
      <c r="P106" s="141" t="str">
        <f t="shared" si="63"/>
        <v/>
      </c>
      <c r="Q106" s="141" t="str">
        <f t="shared" si="63"/>
        <v/>
      </c>
      <c r="R106" s="143" t="str">
        <f t="shared" si="63"/>
        <v/>
      </c>
      <c r="S106" s="141" t="str">
        <f t="shared" si="63"/>
        <v/>
      </c>
      <c r="T106" s="141" t="str">
        <f t="shared" si="63"/>
        <v/>
      </c>
      <c r="U106"/>
      <c r="V106"/>
      <c r="W106"/>
      <c r="X106"/>
      <c r="Y106"/>
      <c r="Z106"/>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6"/>
      <c r="BJ106" s="6"/>
      <c r="BK106" s="6"/>
    </row>
    <row r="107" spans="1:63" ht="22" customHeight="1" x14ac:dyDescent="0.2">
      <c r="A107" s="138">
        <f t="shared" si="48"/>
        <v>18</v>
      </c>
      <c r="B107" s="146" t="str">
        <f t="shared" si="44"/>
        <v/>
      </c>
      <c r="C107" s="146" t="str">
        <f t="shared" ref="C107:T107" si="64">IF(C34="","",C34)</f>
        <v/>
      </c>
      <c r="D107" s="146" t="str">
        <f t="shared" si="64"/>
        <v/>
      </c>
      <c r="E107" s="147" t="str">
        <f t="shared" si="64"/>
        <v/>
      </c>
      <c r="F107" s="148" t="str">
        <f t="shared" si="64"/>
        <v/>
      </c>
      <c r="G107" s="148" t="str">
        <f t="shared" si="64"/>
        <v/>
      </c>
      <c r="H107" s="140" t="str">
        <f t="shared" si="64"/>
        <v/>
      </c>
      <c r="I107" s="141" t="str">
        <f t="shared" si="64"/>
        <v/>
      </c>
      <c r="J107" s="141" t="str">
        <f t="shared" si="64"/>
        <v/>
      </c>
      <c r="K107" s="141" t="str">
        <f t="shared" si="64"/>
        <v/>
      </c>
      <c r="L107" s="141" t="str">
        <f t="shared" si="64"/>
        <v/>
      </c>
      <c r="M107" s="141" t="str">
        <f t="shared" si="64"/>
        <v/>
      </c>
      <c r="N107" s="141" t="str">
        <f t="shared" si="64"/>
        <v/>
      </c>
      <c r="O107" s="142" t="str">
        <f t="shared" si="64"/>
        <v/>
      </c>
      <c r="P107" s="141" t="str">
        <f t="shared" si="64"/>
        <v/>
      </c>
      <c r="Q107" s="141" t="str">
        <f t="shared" si="64"/>
        <v/>
      </c>
      <c r="R107" s="143" t="str">
        <f t="shared" si="64"/>
        <v/>
      </c>
      <c r="S107" s="141" t="str">
        <f t="shared" si="64"/>
        <v/>
      </c>
      <c r="T107" s="141" t="str">
        <f t="shared" si="64"/>
        <v/>
      </c>
      <c r="U107"/>
      <c r="V107"/>
      <c r="W107"/>
      <c r="X107"/>
      <c r="Y107"/>
      <c r="Z107"/>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6"/>
      <c r="BJ107" s="6"/>
      <c r="BK107" s="6"/>
    </row>
    <row r="108" spans="1:63" ht="22" customHeight="1" x14ac:dyDescent="0.2">
      <c r="A108" s="138">
        <f t="shared" si="48"/>
        <v>19</v>
      </c>
      <c r="B108" s="146" t="str">
        <f t="shared" si="44"/>
        <v/>
      </c>
      <c r="C108" s="146" t="str">
        <f t="shared" ref="C108:T108" si="65">IF(C35="","",C35)</f>
        <v/>
      </c>
      <c r="D108" s="146" t="str">
        <f t="shared" si="65"/>
        <v/>
      </c>
      <c r="E108" s="147" t="str">
        <f t="shared" si="65"/>
        <v/>
      </c>
      <c r="F108" s="148" t="str">
        <f t="shared" si="65"/>
        <v/>
      </c>
      <c r="G108" s="148" t="str">
        <f t="shared" si="65"/>
        <v/>
      </c>
      <c r="H108" s="140" t="str">
        <f t="shared" si="65"/>
        <v/>
      </c>
      <c r="I108" s="141" t="str">
        <f t="shared" si="65"/>
        <v/>
      </c>
      <c r="J108" s="141" t="str">
        <f t="shared" si="65"/>
        <v/>
      </c>
      <c r="K108" s="141" t="str">
        <f t="shared" si="65"/>
        <v/>
      </c>
      <c r="L108" s="141" t="str">
        <f t="shared" si="65"/>
        <v/>
      </c>
      <c r="M108" s="141" t="str">
        <f t="shared" si="65"/>
        <v/>
      </c>
      <c r="N108" s="141" t="str">
        <f t="shared" si="65"/>
        <v/>
      </c>
      <c r="O108" s="142" t="str">
        <f t="shared" si="65"/>
        <v/>
      </c>
      <c r="P108" s="141" t="str">
        <f t="shared" si="65"/>
        <v/>
      </c>
      <c r="Q108" s="141" t="str">
        <f t="shared" si="65"/>
        <v/>
      </c>
      <c r="R108" s="143" t="str">
        <f t="shared" si="65"/>
        <v/>
      </c>
      <c r="S108" s="141" t="str">
        <f t="shared" si="65"/>
        <v/>
      </c>
      <c r="T108" s="141" t="str">
        <f t="shared" si="65"/>
        <v/>
      </c>
      <c r="U108"/>
      <c r="V108"/>
      <c r="W108"/>
      <c r="X108"/>
      <c r="Y108"/>
      <c r="Z108"/>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6"/>
      <c r="BJ108" s="6"/>
      <c r="BK108" s="6"/>
    </row>
    <row r="109" spans="1:63" ht="22" customHeight="1" x14ac:dyDescent="0.2">
      <c r="A109" s="138">
        <f t="shared" si="48"/>
        <v>20</v>
      </c>
      <c r="B109" s="146" t="str">
        <f t="shared" si="44"/>
        <v/>
      </c>
      <c r="C109" s="146" t="str">
        <f t="shared" ref="C109:T109" si="66">IF(C36="","",C36)</f>
        <v/>
      </c>
      <c r="D109" s="146" t="str">
        <f t="shared" si="66"/>
        <v/>
      </c>
      <c r="E109" s="147" t="str">
        <f t="shared" si="66"/>
        <v/>
      </c>
      <c r="F109" s="148" t="str">
        <f t="shared" si="66"/>
        <v/>
      </c>
      <c r="G109" s="148" t="str">
        <f t="shared" si="66"/>
        <v/>
      </c>
      <c r="H109" s="140" t="str">
        <f t="shared" si="66"/>
        <v/>
      </c>
      <c r="I109" s="141" t="str">
        <f t="shared" si="66"/>
        <v/>
      </c>
      <c r="J109" s="141" t="str">
        <f t="shared" si="66"/>
        <v/>
      </c>
      <c r="K109" s="141" t="str">
        <f t="shared" si="66"/>
        <v/>
      </c>
      <c r="L109" s="141" t="str">
        <f t="shared" si="66"/>
        <v/>
      </c>
      <c r="M109" s="141" t="str">
        <f t="shared" si="66"/>
        <v/>
      </c>
      <c r="N109" s="141" t="str">
        <f t="shared" si="66"/>
        <v/>
      </c>
      <c r="O109" s="142" t="str">
        <f t="shared" si="66"/>
        <v/>
      </c>
      <c r="P109" s="141" t="str">
        <f t="shared" si="66"/>
        <v/>
      </c>
      <c r="Q109" s="141" t="str">
        <f t="shared" si="66"/>
        <v/>
      </c>
      <c r="R109" s="143" t="str">
        <f t="shared" si="66"/>
        <v/>
      </c>
      <c r="S109" s="141" t="str">
        <f t="shared" si="66"/>
        <v/>
      </c>
      <c r="T109" s="141" t="str">
        <f t="shared" si="66"/>
        <v/>
      </c>
      <c r="U109"/>
      <c r="V109"/>
      <c r="W109"/>
      <c r="X109"/>
      <c r="Y109"/>
      <c r="Z109"/>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6"/>
      <c r="BJ109" s="6"/>
      <c r="BK109" s="6"/>
    </row>
    <row r="110" spans="1:63" ht="22" customHeight="1" x14ac:dyDescent="0.2">
      <c r="A110" s="138">
        <f t="shared" si="48"/>
        <v>21</v>
      </c>
      <c r="B110" s="149" t="str">
        <f t="shared" si="44"/>
        <v/>
      </c>
      <c r="C110" s="149" t="str">
        <f t="shared" ref="C110:T110" si="67">IF(C37="","",C37)</f>
        <v/>
      </c>
      <c r="D110" s="149" t="str">
        <f t="shared" si="67"/>
        <v/>
      </c>
      <c r="E110" s="150" t="str">
        <f t="shared" si="67"/>
        <v/>
      </c>
      <c r="F110" s="151" t="str">
        <f t="shared" si="67"/>
        <v/>
      </c>
      <c r="G110" s="151" t="str">
        <f t="shared" si="67"/>
        <v/>
      </c>
      <c r="H110" s="152" t="str">
        <f t="shared" si="67"/>
        <v/>
      </c>
      <c r="I110" s="153" t="str">
        <f t="shared" si="67"/>
        <v/>
      </c>
      <c r="J110" s="153" t="str">
        <f t="shared" si="67"/>
        <v/>
      </c>
      <c r="K110" s="153" t="str">
        <f t="shared" si="67"/>
        <v/>
      </c>
      <c r="L110" s="153" t="str">
        <f t="shared" si="67"/>
        <v/>
      </c>
      <c r="M110" s="153" t="str">
        <f t="shared" si="67"/>
        <v/>
      </c>
      <c r="N110" s="153" t="str">
        <f t="shared" si="67"/>
        <v/>
      </c>
      <c r="O110" s="154" t="str">
        <f t="shared" si="67"/>
        <v/>
      </c>
      <c r="P110" s="153" t="str">
        <f t="shared" si="67"/>
        <v/>
      </c>
      <c r="Q110" s="153" t="str">
        <f t="shared" si="67"/>
        <v/>
      </c>
      <c r="R110" s="155" t="str">
        <f t="shared" si="67"/>
        <v/>
      </c>
      <c r="S110" s="153" t="str">
        <f t="shared" si="67"/>
        <v/>
      </c>
      <c r="T110" s="153" t="str">
        <f t="shared" si="67"/>
        <v/>
      </c>
      <c r="U110"/>
      <c r="V110"/>
      <c r="W110"/>
      <c r="X110"/>
      <c r="Y110"/>
      <c r="Z110"/>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6"/>
      <c r="BJ110" s="6"/>
      <c r="BK110" s="6"/>
    </row>
    <row r="111" spans="1:63" ht="22" customHeight="1" x14ac:dyDescent="0.2">
      <c r="A111" s="138">
        <f t="shared" si="48"/>
        <v>22</v>
      </c>
      <c r="B111" s="149" t="str">
        <f t="shared" si="44"/>
        <v/>
      </c>
      <c r="C111" s="149" t="str">
        <f t="shared" ref="C111:T111" si="68">IF(C38="","",C38)</f>
        <v/>
      </c>
      <c r="D111" s="149" t="str">
        <f t="shared" si="68"/>
        <v/>
      </c>
      <c r="E111" s="150" t="str">
        <f t="shared" si="68"/>
        <v/>
      </c>
      <c r="F111" s="151" t="str">
        <f t="shared" si="68"/>
        <v/>
      </c>
      <c r="G111" s="151" t="str">
        <f t="shared" si="68"/>
        <v/>
      </c>
      <c r="H111" s="152" t="str">
        <f t="shared" si="68"/>
        <v/>
      </c>
      <c r="I111" s="153" t="str">
        <f t="shared" si="68"/>
        <v/>
      </c>
      <c r="J111" s="153" t="str">
        <f t="shared" si="68"/>
        <v/>
      </c>
      <c r="K111" s="153" t="str">
        <f t="shared" si="68"/>
        <v/>
      </c>
      <c r="L111" s="153" t="str">
        <f t="shared" si="68"/>
        <v/>
      </c>
      <c r="M111" s="153" t="str">
        <f t="shared" si="68"/>
        <v/>
      </c>
      <c r="N111" s="153" t="str">
        <f t="shared" si="68"/>
        <v/>
      </c>
      <c r="O111" s="154" t="str">
        <f t="shared" si="68"/>
        <v/>
      </c>
      <c r="P111" s="153" t="str">
        <f t="shared" si="68"/>
        <v/>
      </c>
      <c r="Q111" s="153" t="str">
        <f t="shared" si="68"/>
        <v/>
      </c>
      <c r="R111" s="155" t="str">
        <f t="shared" si="68"/>
        <v/>
      </c>
      <c r="S111" s="153" t="str">
        <f t="shared" si="68"/>
        <v/>
      </c>
      <c r="T111" s="153" t="str">
        <f t="shared" si="68"/>
        <v/>
      </c>
      <c r="U111"/>
      <c r="V111"/>
      <c r="W111"/>
      <c r="X111"/>
      <c r="Y111"/>
      <c r="Z111"/>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6"/>
      <c r="BJ111" s="6"/>
      <c r="BK111" s="6"/>
    </row>
    <row r="112" spans="1:63" ht="22" customHeight="1" x14ac:dyDescent="0.2">
      <c r="A112" s="138">
        <f t="shared" si="48"/>
        <v>23</v>
      </c>
      <c r="B112" s="149" t="str">
        <f t="shared" si="44"/>
        <v/>
      </c>
      <c r="C112" s="149" t="str">
        <f t="shared" ref="C112:T112" si="69">IF(C39="","",C39)</f>
        <v/>
      </c>
      <c r="D112" s="149" t="str">
        <f t="shared" si="69"/>
        <v/>
      </c>
      <c r="E112" s="150" t="str">
        <f t="shared" si="69"/>
        <v/>
      </c>
      <c r="F112" s="151" t="str">
        <f t="shared" si="69"/>
        <v/>
      </c>
      <c r="G112" s="151" t="str">
        <f t="shared" si="69"/>
        <v/>
      </c>
      <c r="H112" s="152" t="str">
        <f t="shared" si="69"/>
        <v/>
      </c>
      <c r="I112" s="153" t="str">
        <f t="shared" si="69"/>
        <v/>
      </c>
      <c r="J112" s="153" t="str">
        <f t="shared" si="69"/>
        <v/>
      </c>
      <c r="K112" s="153" t="str">
        <f t="shared" si="69"/>
        <v/>
      </c>
      <c r="L112" s="153" t="str">
        <f t="shared" si="69"/>
        <v/>
      </c>
      <c r="M112" s="153" t="str">
        <f t="shared" si="69"/>
        <v/>
      </c>
      <c r="N112" s="153" t="str">
        <f t="shared" si="69"/>
        <v/>
      </c>
      <c r="O112" s="154" t="str">
        <f t="shared" si="69"/>
        <v/>
      </c>
      <c r="P112" s="153" t="str">
        <f t="shared" si="69"/>
        <v/>
      </c>
      <c r="Q112" s="153" t="str">
        <f t="shared" si="69"/>
        <v/>
      </c>
      <c r="R112" s="155" t="str">
        <f t="shared" si="69"/>
        <v/>
      </c>
      <c r="S112" s="153" t="str">
        <f t="shared" si="69"/>
        <v/>
      </c>
      <c r="T112" s="153" t="str">
        <f t="shared" si="69"/>
        <v/>
      </c>
      <c r="U112"/>
      <c r="V112"/>
      <c r="W112"/>
      <c r="X112"/>
      <c r="Y112"/>
      <c r="Z112"/>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6"/>
      <c r="BJ112" s="6"/>
      <c r="BK112" s="6"/>
    </row>
    <row r="113" spans="1:63" ht="22" customHeight="1" x14ac:dyDescent="0.2">
      <c r="A113" s="138">
        <f t="shared" si="48"/>
        <v>24</v>
      </c>
      <c r="B113" s="149" t="str">
        <f t="shared" si="44"/>
        <v/>
      </c>
      <c r="C113" s="149" t="str">
        <f t="shared" ref="C113:T113" si="70">IF(C40="","",C40)</f>
        <v/>
      </c>
      <c r="D113" s="149" t="str">
        <f t="shared" si="70"/>
        <v/>
      </c>
      <c r="E113" s="150" t="str">
        <f t="shared" si="70"/>
        <v/>
      </c>
      <c r="F113" s="151" t="str">
        <f t="shared" si="70"/>
        <v/>
      </c>
      <c r="G113" s="151" t="str">
        <f t="shared" si="70"/>
        <v/>
      </c>
      <c r="H113" s="152" t="str">
        <f t="shared" si="70"/>
        <v/>
      </c>
      <c r="I113" s="153" t="str">
        <f t="shared" si="70"/>
        <v/>
      </c>
      <c r="J113" s="153" t="str">
        <f t="shared" si="70"/>
        <v/>
      </c>
      <c r="K113" s="153" t="str">
        <f t="shared" si="70"/>
        <v/>
      </c>
      <c r="L113" s="153" t="str">
        <f t="shared" si="70"/>
        <v/>
      </c>
      <c r="M113" s="153" t="str">
        <f t="shared" si="70"/>
        <v/>
      </c>
      <c r="N113" s="153" t="str">
        <f t="shared" si="70"/>
        <v/>
      </c>
      <c r="O113" s="154" t="str">
        <f t="shared" si="70"/>
        <v/>
      </c>
      <c r="P113" s="153" t="str">
        <f t="shared" si="70"/>
        <v/>
      </c>
      <c r="Q113" s="153" t="str">
        <f t="shared" si="70"/>
        <v/>
      </c>
      <c r="R113" s="155" t="str">
        <f t="shared" si="70"/>
        <v/>
      </c>
      <c r="S113" s="153" t="str">
        <f t="shared" si="70"/>
        <v/>
      </c>
      <c r="T113" s="153" t="str">
        <f t="shared" si="70"/>
        <v/>
      </c>
      <c r="U113"/>
      <c r="V113"/>
      <c r="W113"/>
      <c r="X113"/>
      <c r="Y113"/>
      <c r="Z113"/>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6"/>
      <c r="BJ113" s="6"/>
      <c r="BK113" s="6"/>
    </row>
    <row r="114" spans="1:63" ht="22" customHeight="1" x14ac:dyDescent="0.2">
      <c r="A114" s="138">
        <f t="shared" si="48"/>
        <v>25</v>
      </c>
      <c r="B114" s="146" t="str">
        <f t="shared" si="44"/>
        <v/>
      </c>
      <c r="C114" s="146" t="str">
        <f t="shared" ref="C114:T114" si="71">IF(C41="","",C41)</f>
        <v/>
      </c>
      <c r="D114" s="146" t="str">
        <f t="shared" si="71"/>
        <v/>
      </c>
      <c r="E114" s="147" t="str">
        <f t="shared" si="71"/>
        <v/>
      </c>
      <c r="F114" s="148" t="str">
        <f t="shared" si="71"/>
        <v/>
      </c>
      <c r="G114" s="148" t="str">
        <f t="shared" si="71"/>
        <v/>
      </c>
      <c r="H114" s="140" t="str">
        <f t="shared" si="71"/>
        <v/>
      </c>
      <c r="I114" s="141" t="str">
        <f t="shared" si="71"/>
        <v/>
      </c>
      <c r="J114" s="141" t="str">
        <f t="shared" si="71"/>
        <v/>
      </c>
      <c r="K114" s="141" t="str">
        <f t="shared" si="71"/>
        <v/>
      </c>
      <c r="L114" s="141" t="str">
        <f t="shared" si="71"/>
        <v/>
      </c>
      <c r="M114" s="141" t="str">
        <f t="shared" si="71"/>
        <v/>
      </c>
      <c r="N114" s="141" t="str">
        <f t="shared" si="71"/>
        <v/>
      </c>
      <c r="O114" s="142" t="str">
        <f t="shared" si="71"/>
        <v/>
      </c>
      <c r="P114" s="141" t="str">
        <f t="shared" si="71"/>
        <v/>
      </c>
      <c r="Q114" s="141" t="str">
        <f t="shared" si="71"/>
        <v/>
      </c>
      <c r="R114" s="143" t="str">
        <f t="shared" si="71"/>
        <v/>
      </c>
      <c r="S114" s="141" t="str">
        <f t="shared" si="71"/>
        <v/>
      </c>
      <c r="T114" s="141" t="str">
        <f t="shared" si="71"/>
        <v/>
      </c>
      <c r="U114"/>
      <c r="V114"/>
      <c r="W114"/>
      <c r="X114"/>
      <c r="Y114"/>
      <c r="Z11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6"/>
      <c r="BJ114" s="6"/>
      <c r="BK114" s="6"/>
    </row>
    <row r="115" spans="1:63" ht="22" customHeight="1" x14ac:dyDescent="0.2">
      <c r="A115" s="138">
        <f t="shared" si="48"/>
        <v>26</v>
      </c>
      <c r="B115" s="146" t="str">
        <f t="shared" si="44"/>
        <v/>
      </c>
      <c r="C115" s="146" t="str">
        <f t="shared" ref="C115:T115" si="72">IF(C42="","",C42)</f>
        <v/>
      </c>
      <c r="D115" s="146" t="str">
        <f t="shared" si="72"/>
        <v/>
      </c>
      <c r="E115" s="147" t="str">
        <f t="shared" si="72"/>
        <v/>
      </c>
      <c r="F115" s="148" t="str">
        <f t="shared" si="72"/>
        <v/>
      </c>
      <c r="G115" s="148" t="str">
        <f t="shared" si="72"/>
        <v/>
      </c>
      <c r="H115" s="140" t="str">
        <f t="shared" si="72"/>
        <v/>
      </c>
      <c r="I115" s="141" t="str">
        <f t="shared" si="72"/>
        <v/>
      </c>
      <c r="J115" s="141" t="str">
        <f t="shared" si="72"/>
        <v/>
      </c>
      <c r="K115" s="141" t="str">
        <f t="shared" si="72"/>
        <v/>
      </c>
      <c r="L115" s="141" t="str">
        <f t="shared" si="72"/>
        <v/>
      </c>
      <c r="M115" s="141" t="str">
        <f t="shared" si="72"/>
        <v/>
      </c>
      <c r="N115" s="141" t="str">
        <f t="shared" si="72"/>
        <v/>
      </c>
      <c r="O115" s="142" t="str">
        <f t="shared" si="72"/>
        <v/>
      </c>
      <c r="P115" s="141" t="str">
        <f t="shared" si="72"/>
        <v/>
      </c>
      <c r="Q115" s="141" t="str">
        <f t="shared" si="72"/>
        <v/>
      </c>
      <c r="R115" s="143" t="str">
        <f t="shared" si="72"/>
        <v/>
      </c>
      <c r="S115" s="141" t="str">
        <f t="shared" si="72"/>
        <v/>
      </c>
      <c r="T115" s="141" t="str">
        <f t="shared" si="72"/>
        <v/>
      </c>
      <c r="U115"/>
      <c r="V115"/>
      <c r="W115"/>
      <c r="X115"/>
      <c r="Y115"/>
      <c r="Z115"/>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6"/>
      <c r="BJ115" s="6"/>
      <c r="BK115" s="6"/>
    </row>
    <row r="116" spans="1:63" s="157" customFormat="1" ht="22" customHeight="1" x14ac:dyDescent="0.2">
      <c r="A116" s="138">
        <f t="shared" si="48"/>
        <v>27</v>
      </c>
      <c r="B116" s="146" t="str">
        <f t="shared" si="44"/>
        <v/>
      </c>
      <c r="C116" s="146" t="str">
        <f t="shared" ref="C116:T116" si="73">IF(C43="","",C43)</f>
        <v/>
      </c>
      <c r="D116" s="146" t="str">
        <f t="shared" si="73"/>
        <v/>
      </c>
      <c r="E116" s="147" t="str">
        <f t="shared" si="73"/>
        <v/>
      </c>
      <c r="F116" s="148" t="str">
        <f t="shared" si="73"/>
        <v/>
      </c>
      <c r="G116" s="148" t="str">
        <f t="shared" si="73"/>
        <v/>
      </c>
      <c r="H116" s="140" t="str">
        <f t="shared" si="73"/>
        <v/>
      </c>
      <c r="I116" s="141" t="str">
        <f t="shared" si="73"/>
        <v/>
      </c>
      <c r="J116" s="141" t="str">
        <f t="shared" si="73"/>
        <v/>
      </c>
      <c r="K116" s="141" t="str">
        <f t="shared" si="73"/>
        <v/>
      </c>
      <c r="L116" s="141" t="str">
        <f t="shared" si="73"/>
        <v/>
      </c>
      <c r="M116" s="141" t="str">
        <f t="shared" si="73"/>
        <v/>
      </c>
      <c r="N116" s="141" t="str">
        <f t="shared" si="73"/>
        <v/>
      </c>
      <c r="O116" s="142" t="str">
        <f t="shared" si="73"/>
        <v/>
      </c>
      <c r="P116" s="141" t="str">
        <f t="shared" si="73"/>
        <v/>
      </c>
      <c r="Q116" s="141" t="str">
        <f t="shared" si="73"/>
        <v/>
      </c>
      <c r="R116" s="143" t="str">
        <f t="shared" si="73"/>
        <v/>
      </c>
      <c r="S116" s="141" t="str">
        <f t="shared" si="73"/>
        <v/>
      </c>
      <c r="T116" s="141" t="str">
        <f t="shared" si="73"/>
        <v/>
      </c>
      <c r="U116"/>
      <c r="V116"/>
      <c r="W116"/>
      <c r="X116"/>
      <c r="Y116"/>
      <c r="Z116"/>
      <c r="AA116"/>
      <c r="AB116"/>
      <c r="AC116"/>
      <c r="AD116"/>
      <c r="AE116"/>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row>
    <row r="117" spans="1:63" ht="22" customHeight="1" x14ac:dyDescent="0.2">
      <c r="A117" s="138">
        <f t="shared" si="48"/>
        <v>28</v>
      </c>
      <c r="B117" s="146" t="str">
        <f t="shared" si="44"/>
        <v/>
      </c>
      <c r="C117" s="146" t="str">
        <f t="shared" ref="C117:T117" si="74">IF(C44="","",C44)</f>
        <v/>
      </c>
      <c r="D117" s="146" t="str">
        <f t="shared" si="74"/>
        <v/>
      </c>
      <c r="E117" s="147" t="str">
        <f t="shared" si="74"/>
        <v/>
      </c>
      <c r="F117" s="148" t="str">
        <f t="shared" si="74"/>
        <v/>
      </c>
      <c r="G117" s="148" t="str">
        <f t="shared" si="74"/>
        <v/>
      </c>
      <c r="H117" s="140" t="str">
        <f t="shared" si="74"/>
        <v/>
      </c>
      <c r="I117" s="141" t="str">
        <f t="shared" si="74"/>
        <v/>
      </c>
      <c r="J117" s="141" t="str">
        <f t="shared" si="74"/>
        <v/>
      </c>
      <c r="K117" s="141" t="str">
        <f t="shared" si="74"/>
        <v/>
      </c>
      <c r="L117" s="141" t="str">
        <f t="shared" si="74"/>
        <v/>
      </c>
      <c r="M117" s="141" t="str">
        <f t="shared" si="74"/>
        <v/>
      </c>
      <c r="N117" s="141" t="str">
        <f t="shared" si="74"/>
        <v/>
      </c>
      <c r="O117" s="142" t="str">
        <f t="shared" si="74"/>
        <v/>
      </c>
      <c r="P117" s="141" t="str">
        <f t="shared" si="74"/>
        <v/>
      </c>
      <c r="Q117" s="141" t="str">
        <f t="shared" si="74"/>
        <v/>
      </c>
      <c r="R117" s="143" t="str">
        <f t="shared" si="74"/>
        <v/>
      </c>
      <c r="S117" s="141" t="str">
        <f t="shared" si="74"/>
        <v/>
      </c>
      <c r="T117" s="141" t="str">
        <f t="shared" si="74"/>
        <v/>
      </c>
      <c r="U117"/>
      <c r="V117"/>
      <c r="W117"/>
      <c r="X117"/>
      <c r="Y117"/>
      <c r="Z117"/>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6"/>
      <c r="BJ117" s="6"/>
      <c r="BK117" s="6"/>
    </row>
    <row r="118" spans="1:63" ht="22" customHeight="1" x14ac:dyDescent="0.2">
      <c r="A118" s="138">
        <f t="shared" si="48"/>
        <v>29</v>
      </c>
      <c r="B118" s="149" t="str">
        <f t="shared" si="44"/>
        <v/>
      </c>
      <c r="C118" s="149" t="str">
        <f t="shared" ref="C118:T118" si="75">IF(C45="","",C45)</f>
        <v/>
      </c>
      <c r="D118" s="149" t="str">
        <f t="shared" si="75"/>
        <v/>
      </c>
      <c r="E118" s="150" t="str">
        <f t="shared" si="75"/>
        <v/>
      </c>
      <c r="F118" s="151" t="str">
        <f t="shared" si="75"/>
        <v/>
      </c>
      <c r="G118" s="151" t="str">
        <f t="shared" si="75"/>
        <v/>
      </c>
      <c r="H118" s="152" t="str">
        <f t="shared" si="75"/>
        <v/>
      </c>
      <c r="I118" s="153" t="str">
        <f t="shared" si="75"/>
        <v/>
      </c>
      <c r="J118" s="153" t="str">
        <f t="shared" si="75"/>
        <v/>
      </c>
      <c r="K118" s="153" t="str">
        <f t="shared" si="75"/>
        <v/>
      </c>
      <c r="L118" s="153" t="str">
        <f t="shared" si="75"/>
        <v/>
      </c>
      <c r="M118" s="153" t="str">
        <f t="shared" si="75"/>
        <v/>
      </c>
      <c r="N118" s="153" t="str">
        <f t="shared" si="75"/>
        <v/>
      </c>
      <c r="O118" s="154" t="str">
        <f t="shared" si="75"/>
        <v/>
      </c>
      <c r="P118" s="153" t="str">
        <f t="shared" si="75"/>
        <v/>
      </c>
      <c r="Q118" s="153" t="str">
        <f t="shared" si="75"/>
        <v/>
      </c>
      <c r="R118" s="155" t="str">
        <f t="shared" si="75"/>
        <v/>
      </c>
      <c r="S118" s="153" t="str">
        <f t="shared" si="75"/>
        <v/>
      </c>
      <c r="T118" s="153" t="str">
        <f t="shared" si="75"/>
        <v/>
      </c>
      <c r="U118"/>
      <c r="V118"/>
      <c r="W118"/>
      <c r="X118"/>
      <c r="Y118"/>
      <c r="Z118"/>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6"/>
      <c r="BJ118" s="6"/>
      <c r="BK118" s="6"/>
    </row>
    <row r="119" spans="1:63" ht="22" customHeight="1" x14ac:dyDescent="0.2">
      <c r="A119" s="138">
        <f t="shared" si="48"/>
        <v>30</v>
      </c>
      <c r="B119" s="149" t="str">
        <f t="shared" si="44"/>
        <v/>
      </c>
      <c r="C119" s="149" t="str">
        <f t="shared" ref="C119:T119" si="76">IF(C46="","",C46)</f>
        <v/>
      </c>
      <c r="D119" s="149" t="str">
        <f t="shared" si="76"/>
        <v/>
      </c>
      <c r="E119" s="150" t="str">
        <f t="shared" si="76"/>
        <v/>
      </c>
      <c r="F119" s="151" t="str">
        <f t="shared" si="76"/>
        <v/>
      </c>
      <c r="G119" s="151" t="str">
        <f t="shared" si="76"/>
        <v/>
      </c>
      <c r="H119" s="152" t="str">
        <f t="shared" si="76"/>
        <v/>
      </c>
      <c r="I119" s="153" t="str">
        <f t="shared" si="76"/>
        <v/>
      </c>
      <c r="J119" s="153" t="str">
        <f t="shared" si="76"/>
        <v/>
      </c>
      <c r="K119" s="153" t="str">
        <f t="shared" si="76"/>
        <v/>
      </c>
      <c r="L119" s="153" t="str">
        <f t="shared" si="76"/>
        <v/>
      </c>
      <c r="M119" s="153" t="str">
        <f t="shared" si="76"/>
        <v/>
      </c>
      <c r="N119" s="153" t="str">
        <f t="shared" si="76"/>
        <v/>
      </c>
      <c r="O119" s="154" t="str">
        <f t="shared" si="76"/>
        <v/>
      </c>
      <c r="P119" s="153" t="str">
        <f t="shared" si="76"/>
        <v/>
      </c>
      <c r="Q119" s="153" t="str">
        <f t="shared" si="76"/>
        <v/>
      </c>
      <c r="R119" s="155" t="str">
        <f t="shared" si="76"/>
        <v/>
      </c>
      <c r="S119" s="153" t="str">
        <f t="shared" si="76"/>
        <v/>
      </c>
      <c r="T119" s="153" t="str">
        <f t="shared" si="76"/>
        <v/>
      </c>
      <c r="U119"/>
      <c r="V119"/>
      <c r="W119"/>
      <c r="X119"/>
      <c r="Y119"/>
      <c r="Z119"/>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6"/>
      <c r="BJ119" s="6"/>
      <c r="BK119" s="6"/>
    </row>
    <row r="120" spans="1:63" ht="22" customHeight="1" x14ac:dyDescent="0.2">
      <c r="A120" s="138">
        <f t="shared" si="48"/>
        <v>31</v>
      </c>
      <c r="B120" s="149" t="str">
        <f t="shared" si="44"/>
        <v/>
      </c>
      <c r="C120" s="149" t="str">
        <f t="shared" ref="C120:T120" si="77">IF(C47="","",C47)</f>
        <v/>
      </c>
      <c r="D120" s="149" t="str">
        <f t="shared" si="77"/>
        <v/>
      </c>
      <c r="E120" s="150" t="str">
        <f t="shared" si="77"/>
        <v/>
      </c>
      <c r="F120" s="151" t="str">
        <f t="shared" si="77"/>
        <v/>
      </c>
      <c r="G120" s="151" t="str">
        <f t="shared" si="77"/>
        <v/>
      </c>
      <c r="H120" s="152" t="str">
        <f t="shared" si="77"/>
        <v/>
      </c>
      <c r="I120" s="153" t="str">
        <f t="shared" si="77"/>
        <v/>
      </c>
      <c r="J120" s="153" t="str">
        <f t="shared" si="77"/>
        <v/>
      </c>
      <c r="K120" s="153" t="str">
        <f t="shared" si="77"/>
        <v/>
      </c>
      <c r="L120" s="153" t="str">
        <f t="shared" si="77"/>
        <v/>
      </c>
      <c r="M120" s="153" t="str">
        <f t="shared" si="77"/>
        <v/>
      </c>
      <c r="N120" s="153" t="str">
        <f t="shared" si="77"/>
        <v/>
      </c>
      <c r="O120" s="154" t="str">
        <f t="shared" si="77"/>
        <v/>
      </c>
      <c r="P120" s="153" t="str">
        <f t="shared" si="77"/>
        <v/>
      </c>
      <c r="Q120" s="153" t="str">
        <f t="shared" si="77"/>
        <v/>
      </c>
      <c r="R120" s="155" t="str">
        <f t="shared" si="77"/>
        <v/>
      </c>
      <c r="S120" s="153" t="str">
        <f t="shared" si="77"/>
        <v/>
      </c>
      <c r="T120" s="153" t="str">
        <f t="shared" si="77"/>
        <v/>
      </c>
      <c r="U120"/>
      <c r="V120"/>
      <c r="W120"/>
      <c r="X120"/>
      <c r="Y120"/>
      <c r="Z120"/>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6"/>
      <c r="BJ120" s="6"/>
      <c r="BK120" s="6"/>
    </row>
    <row r="121" spans="1:63" ht="22" customHeight="1" thickBot="1" x14ac:dyDescent="0.25">
      <c r="A121" s="138">
        <f t="shared" si="48"/>
        <v>32</v>
      </c>
      <c r="B121" s="149" t="str">
        <f t="shared" si="44"/>
        <v/>
      </c>
      <c r="C121" s="149" t="str">
        <f t="shared" ref="C121:T121" si="78">IF(C48="","",C48)</f>
        <v/>
      </c>
      <c r="D121" s="149" t="str">
        <f t="shared" si="78"/>
        <v/>
      </c>
      <c r="E121" s="150" t="str">
        <f t="shared" si="78"/>
        <v/>
      </c>
      <c r="F121" s="151" t="str">
        <f t="shared" si="78"/>
        <v/>
      </c>
      <c r="G121" s="151" t="str">
        <f t="shared" si="78"/>
        <v/>
      </c>
      <c r="H121" s="158" t="str">
        <f t="shared" si="78"/>
        <v/>
      </c>
      <c r="I121" s="159" t="str">
        <f t="shared" si="78"/>
        <v/>
      </c>
      <c r="J121" s="159" t="str">
        <f t="shared" si="78"/>
        <v/>
      </c>
      <c r="K121" s="159" t="str">
        <f t="shared" si="78"/>
        <v/>
      </c>
      <c r="L121" s="159" t="str">
        <f t="shared" si="78"/>
        <v/>
      </c>
      <c r="M121" s="159" t="str">
        <f t="shared" si="78"/>
        <v/>
      </c>
      <c r="N121" s="159" t="str">
        <f t="shared" si="78"/>
        <v/>
      </c>
      <c r="O121" s="160" t="str">
        <f t="shared" si="78"/>
        <v/>
      </c>
      <c r="P121" s="159" t="str">
        <f t="shared" si="78"/>
        <v/>
      </c>
      <c r="Q121" s="159" t="str">
        <f t="shared" si="78"/>
        <v/>
      </c>
      <c r="R121" s="161" t="str">
        <f t="shared" si="78"/>
        <v/>
      </c>
      <c r="S121" s="153" t="str">
        <f t="shared" si="78"/>
        <v/>
      </c>
      <c r="T121" s="153" t="str">
        <f t="shared" si="78"/>
        <v/>
      </c>
      <c r="U121"/>
      <c r="V121"/>
      <c r="W121"/>
      <c r="X121"/>
      <c r="Y121"/>
      <c r="Z121"/>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6"/>
      <c r="BJ121" s="6"/>
      <c r="BK121" s="6"/>
    </row>
    <row r="122" spans="1:63" s="164" customFormat="1" ht="16" thickBot="1" x14ac:dyDescent="0.25">
      <c r="A122" s="162"/>
      <c r="B122" s="163" t="s">
        <v>91</v>
      </c>
      <c r="R122" s="165"/>
      <c r="AG122" s="166"/>
      <c r="AH122" s="166"/>
      <c r="AI122" s="166"/>
      <c r="AJ122" s="167"/>
      <c r="AK122" s="167"/>
      <c r="AL122" s="167"/>
      <c r="AM122" s="167"/>
      <c r="AN122" s="167"/>
      <c r="AO122" s="167"/>
      <c r="AP122" s="167"/>
      <c r="AQ122" s="167"/>
      <c r="AR122" s="167"/>
      <c r="AS122" s="167"/>
      <c r="AT122" s="167"/>
      <c r="AU122" s="167"/>
      <c r="AV122" s="167"/>
      <c r="AW122" s="167"/>
      <c r="AX122" s="167"/>
      <c r="AY122" s="167"/>
      <c r="AZ122" s="167"/>
      <c r="BA122" s="167"/>
      <c r="BB122" s="167"/>
      <c r="BC122" s="167"/>
      <c r="BD122" s="167"/>
      <c r="BE122" s="167"/>
      <c r="BF122" s="167"/>
      <c r="BG122" s="167"/>
      <c r="BH122" s="167"/>
      <c r="BI122" s="6"/>
      <c r="BJ122" s="6"/>
      <c r="BK122" s="6"/>
    </row>
    <row r="123" spans="1:63" ht="22" customHeight="1" x14ac:dyDescent="0.2">
      <c r="A123" s="136"/>
      <c r="B123" s="47"/>
      <c r="C123" s="47"/>
      <c r="D123" s="47"/>
      <c r="E123" s="168" t="str">
        <f>U15</f>
        <v>Daily DM</v>
      </c>
      <c r="F123" s="168" t="str">
        <f t="shared" ref="F123:F154" si="79">V15</f>
        <v>Silage</v>
      </c>
      <c r="G123" s="168" t="str">
        <f t="shared" ref="G123:G154" si="80">W15</f>
        <v>Beef</v>
      </c>
      <c r="H123" s="229" t="s">
        <v>62</v>
      </c>
      <c r="I123" s="220" t="str">
        <f t="shared" ref="I123:I154" si="81">Y15</f>
        <v>Beef per Ton DM</v>
      </c>
      <c r="J123" s="169"/>
      <c r="K123" s="170" t="str">
        <f t="shared" ref="K123:K154" si="82">AA15</f>
        <v>$ / ton</v>
      </c>
      <c r="L123" s="170" t="str">
        <f t="shared" ref="L123:L154" si="83">AB15</f>
        <v>$ / ton</v>
      </c>
      <c r="M123" s="220" t="str">
        <f t="shared" ref="M123:M154" si="84">AC15</f>
        <v>$ / lb</v>
      </c>
      <c r="N123" s="229" t="s">
        <v>62</v>
      </c>
      <c r="O123" s="170" t="str">
        <f t="shared" ref="O123:O154" si="85">AE15</f>
        <v>Silage</v>
      </c>
      <c r="P123" s="170" t="str">
        <f t="shared" ref="P123:P154" si="86">AF15</f>
        <v>NE g</v>
      </c>
      <c r="Q123" s="220" t="str">
        <f t="shared" ref="Q123:R154" si="87">AG15</f>
        <v>$ / Mcal</v>
      </c>
      <c r="R123" s="220" t="s">
        <v>62</v>
      </c>
      <c r="S123" s="47"/>
      <c r="T123" s="47"/>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6"/>
      <c r="BJ123" s="6"/>
      <c r="BK123" s="6"/>
    </row>
    <row r="124" spans="1:63" ht="22" customHeight="1" thickBot="1" x14ac:dyDescent="0.25">
      <c r="A124" s="136"/>
      <c r="B124" s="47" t="str">
        <f t="shared" ref="B124:D139" si="88">B89</f>
        <v>Brand</v>
      </c>
      <c r="C124" s="47" t="str">
        <f t="shared" si="88"/>
        <v>Variety</v>
      </c>
      <c r="D124" s="47" t="str">
        <f t="shared" si="88"/>
        <v>Field</v>
      </c>
      <c r="E124" s="168" t="str">
        <f t="shared" ref="E124:E154" si="89">U16</f>
        <v>Intake</v>
      </c>
      <c r="F124" s="168" t="str">
        <f t="shared" si="79"/>
        <v>ADG</v>
      </c>
      <c r="G124" s="168" t="str">
        <f t="shared" si="80"/>
        <v>per Acre</v>
      </c>
      <c r="H124" s="230" t="str">
        <f t="shared" ref="H124:H154" si="90">X16</f>
        <v>Rank</v>
      </c>
      <c r="I124" s="231" t="str">
        <f t="shared" si="81"/>
        <v>Ton DM</v>
      </c>
      <c r="J124" s="171" t="str">
        <f t="shared" ref="J124:J154" si="91">Z16</f>
        <v>Rank</v>
      </c>
      <c r="K124" s="172" t="str">
        <f t="shared" si="82"/>
        <v>Wet</v>
      </c>
      <c r="L124" s="172" t="str">
        <f t="shared" si="83"/>
        <v>DM</v>
      </c>
      <c r="M124" s="221" t="str">
        <f t="shared" si="84"/>
        <v>Beef</v>
      </c>
      <c r="N124" s="232" t="str">
        <f t="shared" ref="N124:N154" si="92">AD16</f>
        <v>Rank</v>
      </c>
      <c r="O124" s="172" t="str">
        <f t="shared" si="85"/>
        <v>NE g</v>
      </c>
      <c r="P124" s="172" t="str">
        <f t="shared" si="86"/>
        <v>per acre</v>
      </c>
      <c r="Q124" s="221" t="str">
        <f t="shared" si="87"/>
        <v>NE g</v>
      </c>
      <c r="R124" s="221" t="str">
        <f t="shared" si="87"/>
        <v>Rank</v>
      </c>
      <c r="S124" s="47" t="s">
        <v>1</v>
      </c>
      <c r="T124" s="47"/>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6"/>
      <c r="BJ124" s="6"/>
      <c r="BK124" s="6"/>
    </row>
    <row r="125" spans="1:63" ht="22" customHeight="1" x14ac:dyDescent="0.2">
      <c r="A125" s="138">
        <v>1</v>
      </c>
      <c r="B125" t="str">
        <f t="shared" si="88"/>
        <v>example</v>
      </c>
      <c r="C125" t="str">
        <f t="shared" si="88"/>
        <v>example</v>
      </c>
      <c r="D125" t="str">
        <f t="shared" si="88"/>
        <v>example</v>
      </c>
      <c r="E125" s="173">
        <f t="shared" si="89"/>
        <v>22.417990423718042</v>
      </c>
      <c r="F125" s="130">
        <f t="shared" si="79"/>
        <v>3.2182026941397881</v>
      </c>
      <c r="G125" s="206">
        <f t="shared" si="80"/>
        <v>2084.410878749934</v>
      </c>
      <c r="H125" s="207">
        <f t="shared" si="90"/>
        <v>4</v>
      </c>
      <c r="I125" s="202">
        <f t="shared" si="81"/>
        <v>287.10893646693302</v>
      </c>
      <c r="J125" s="191">
        <f t="shared" si="91"/>
        <v>2</v>
      </c>
      <c r="K125" s="196">
        <f t="shared" si="82"/>
        <v>27.272727272727273</v>
      </c>
      <c r="L125" s="197">
        <f t="shared" si="83"/>
        <v>82.644628099173559</v>
      </c>
      <c r="M125" s="190">
        <f t="shared" si="84"/>
        <v>0.30997078737541606</v>
      </c>
      <c r="N125" s="191">
        <f t="shared" si="92"/>
        <v>4</v>
      </c>
      <c r="O125" s="182">
        <f t="shared" si="85"/>
        <v>0.51836057832536098</v>
      </c>
      <c r="P125" s="189">
        <f t="shared" si="86"/>
        <v>7526.5955972842412</v>
      </c>
      <c r="Q125" s="190">
        <f t="shared" si="87"/>
        <v>7.9717316048771511E-2</v>
      </c>
      <c r="R125" s="191">
        <f t="shared" si="87"/>
        <v>4</v>
      </c>
      <c r="S125" s="144"/>
      <c r="T125" s="14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6"/>
      <c r="BJ125" s="6"/>
      <c r="BK125" s="6"/>
    </row>
    <row r="126" spans="1:63" ht="22" customHeight="1" x14ac:dyDescent="0.2">
      <c r="A126" s="138">
        <f>1+A125</f>
        <v>2</v>
      </c>
      <c r="B126" t="str">
        <f t="shared" si="88"/>
        <v>x1</v>
      </c>
      <c r="C126" t="str">
        <f t="shared" si="88"/>
        <v>x1</v>
      </c>
      <c r="D126" t="str">
        <f t="shared" si="88"/>
        <v>x1</v>
      </c>
      <c r="E126" s="173">
        <f t="shared" si="89"/>
        <v>22.395432301035875</v>
      </c>
      <c r="F126" s="130">
        <f t="shared" si="79"/>
        <v>3.2053763012193901</v>
      </c>
      <c r="G126" s="208">
        <f t="shared" si="80"/>
        <v>2962.7152779798034</v>
      </c>
      <c r="H126" s="209">
        <f t="shared" si="90"/>
        <v>1</v>
      </c>
      <c r="I126" s="203">
        <f t="shared" si="81"/>
        <v>286.25268386278299</v>
      </c>
      <c r="J126" s="192">
        <f t="shared" si="91"/>
        <v>3</v>
      </c>
      <c r="K126" s="198">
        <f t="shared" si="82"/>
        <v>26.086956521739129</v>
      </c>
      <c r="L126" s="185">
        <f t="shared" si="83"/>
        <v>57.971014492753625</v>
      </c>
      <c r="M126" s="186">
        <f t="shared" si="84"/>
        <v>0.22444486327873622</v>
      </c>
      <c r="N126" s="192">
        <f t="shared" si="92"/>
        <v>1</v>
      </c>
      <c r="O126" s="142">
        <f t="shared" si="85"/>
        <v>0.52074231469111509</v>
      </c>
      <c r="P126" s="174">
        <f t="shared" si="86"/>
        <v>10779.365914106083</v>
      </c>
      <c r="Q126" s="186">
        <f t="shared" si="87"/>
        <v>5.5661901152722591E-2</v>
      </c>
      <c r="R126" s="192">
        <f t="shared" si="87"/>
        <v>1</v>
      </c>
      <c r="S126" s="144"/>
      <c r="T126" s="14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6"/>
      <c r="BJ126" s="6"/>
      <c r="BK126" s="6"/>
    </row>
    <row r="127" spans="1:63" ht="22" customHeight="1" x14ac:dyDescent="0.2">
      <c r="A127" s="138">
        <f t="shared" ref="A127:A156" si="93">1+A126</f>
        <v>3</v>
      </c>
      <c r="B127" s="146" t="str">
        <f t="shared" si="88"/>
        <v>x4</v>
      </c>
      <c r="C127" s="146" t="str">
        <f t="shared" si="88"/>
        <v>x4</v>
      </c>
      <c r="D127" s="146" t="str">
        <f t="shared" si="88"/>
        <v>x4</v>
      </c>
      <c r="E127" s="175">
        <f t="shared" si="89"/>
        <v>23.235013705778425</v>
      </c>
      <c r="F127" s="148">
        <f t="shared" si="79"/>
        <v>2.447761002947066</v>
      </c>
      <c r="G127" s="208">
        <f t="shared" si="80"/>
        <v>2106.9589490608482</v>
      </c>
      <c r="H127" s="209">
        <f t="shared" si="90"/>
        <v>3</v>
      </c>
      <c r="I127" s="203">
        <f t="shared" si="81"/>
        <v>210.69589490608485</v>
      </c>
      <c r="J127" s="192">
        <f t="shared" si="91"/>
        <v>6</v>
      </c>
      <c r="K127" s="198">
        <f t="shared" si="82"/>
        <v>24</v>
      </c>
      <c r="L127" s="185">
        <f t="shared" si="83"/>
        <v>60</v>
      </c>
      <c r="M127" s="186">
        <f t="shared" si="84"/>
        <v>0.3084449700786418</v>
      </c>
      <c r="N127" s="192">
        <f t="shared" si="92"/>
        <v>3</v>
      </c>
      <c r="O127" s="142">
        <f t="shared" si="85"/>
        <v>0.38248953945868192</v>
      </c>
      <c r="P127" s="174">
        <f t="shared" si="86"/>
        <v>7649.7907891736395</v>
      </c>
      <c r="Q127" s="186">
        <f t="shared" si="87"/>
        <v>7.8433517534773567E-2</v>
      </c>
      <c r="R127" s="192">
        <f t="shared" si="87"/>
        <v>3</v>
      </c>
      <c r="S127" s="144"/>
      <c r="T127" s="14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6"/>
      <c r="BJ127" s="6"/>
      <c r="BK127" s="6"/>
    </row>
    <row r="128" spans="1:63" ht="22" customHeight="1" x14ac:dyDescent="0.2">
      <c r="A128" s="138">
        <f t="shared" si="93"/>
        <v>4</v>
      </c>
      <c r="B128" s="146" t="str">
        <f t="shared" si="88"/>
        <v>x5</v>
      </c>
      <c r="C128" s="146" t="str">
        <f t="shared" si="88"/>
        <v>x5</v>
      </c>
      <c r="D128" s="146" t="str">
        <f t="shared" si="88"/>
        <v>x5</v>
      </c>
      <c r="E128" s="175">
        <f t="shared" si="89"/>
        <v>20.831220943272548</v>
      </c>
      <c r="F128" s="148">
        <f t="shared" si="79"/>
        <v>3.3757382451812394</v>
      </c>
      <c r="G128" s="208">
        <f t="shared" si="80"/>
        <v>2528.0091247764522</v>
      </c>
      <c r="H128" s="209">
        <f t="shared" si="90"/>
        <v>2</v>
      </c>
      <c r="I128" s="203">
        <f t="shared" si="81"/>
        <v>324.10373394569899</v>
      </c>
      <c r="J128" s="192">
        <f t="shared" si="91"/>
        <v>1</v>
      </c>
      <c r="K128" s="198">
        <f t="shared" si="82"/>
        <v>23.076923076923077</v>
      </c>
      <c r="L128" s="185">
        <f t="shared" si="83"/>
        <v>76.92307692307692</v>
      </c>
      <c r="M128" s="186">
        <f t="shared" si="84"/>
        <v>0.25984634887664343</v>
      </c>
      <c r="N128" s="192">
        <f t="shared" si="92"/>
        <v>2</v>
      </c>
      <c r="O128" s="142">
        <f t="shared" si="85"/>
        <v>0.65188670298573659</v>
      </c>
      <c r="P128" s="174">
        <f t="shared" si="86"/>
        <v>10169.43256657749</v>
      </c>
      <c r="Q128" s="186">
        <f t="shared" si="87"/>
        <v>5.900034206155607E-2</v>
      </c>
      <c r="R128" s="192">
        <f t="shared" si="87"/>
        <v>2</v>
      </c>
      <c r="S128" s="144"/>
      <c r="T128" s="14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6"/>
      <c r="BJ128" s="6"/>
      <c r="BK128" s="6"/>
    </row>
    <row r="129" spans="1:63" ht="22" customHeight="1" x14ac:dyDescent="0.2">
      <c r="A129" s="138">
        <f t="shared" si="93"/>
        <v>5</v>
      </c>
      <c r="B129" s="149" t="str">
        <f t="shared" si="88"/>
        <v>x2</v>
      </c>
      <c r="C129" s="149" t="str">
        <f t="shared" si="88"/>
        <v>x2</v>
      </c>
      <c r="D129" s="149" t="str">
        <f t="shared" si="88"/>
        <v>x2</v>
      </c>
      <c r="E129" s="176">
        <f t="shared" si="89"/>
        <v>23.197658531874836</v>
      </c>
      <c r="F129" s="151">
        <f t="shared" si="79"/>
        <v>2.5715575438587823</v>
      </c>
      <c r="G129" s="210">
        <f t="shared" si="80"/>
        <v>1560.8269329329316</v>
      </c>
      <c r="H129" s="211">
        <f t="shared" si="90"/>
        <v>6</v>
      </c>
      <c r="I129" s="204">
        <f t="shared" si="81"/>
        <v>221.70837115524597</v>
      </c>
      <c r="J129" s="193">
        <f t="shared" si="91"/>
        <v>5</v>
      </c>
      <c r="K129" s="199">
        <f t="shared" si="82"/>
        <v>27.272727272727273</v>
      </c>
      <c r="L129" s="187">
        <f t="shared" si="83"/>
        <v>85.227272727272734</v>
      </c>
      <c r="M129" s="188">
        <f t="shared" si="84"/>
        <v>0.42726687419908593</v>
      </c>
      <c r="N129" s="193">
        <f t="shared" si="92"/>
        <v>6</v>
      </c>
      <c r="O129" s="154">
        <f t="shared" si="85"/>
        <v>0.39758279235797245</v>
      </c>
      <c r="P129" s="177">
        <f t="shared" si="86"/>
        <v>5597.965716400251</v>
      </c>
      <c r="Q129" s="188">
        <f t="shared" si="87"/>
        <v>0.10718179252905956</v>
      </c>
      <c r="R129" s="193">
        <f t="shared" si="87"/>
        <v>6</v>
      </c>
      <c r="S129" s="156"/>
      <c r="T129" s="156"/>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6"/>
      <c r="BJ129" s="6"/>
      <c r="BK129" s="6"/>
    </row>
    <row r="130" spans="1:63" ht="22" customHeight="1" x14ac:dyDescent="0.2">
      <c r="A130" s="138">
        <f t="shared" si="93"/>
        <v>6</v>
      </c>
      <c r="B130" s="149" t="str">
        <f t="shared" si="88"/>
        <v>x3</v>
      </c>
      <c r="C130" s="149" t="str">
        <f t="shared" si="88"/>
        <v>x3</v>
      </c>
      <c r="D130" s="149" t="str">
        <f t="shared" si="88"/>
        <v>x3</v>
      </c>
      <c r="E130" s="176">
        <f t="shared" si="89"/>
        <v>22.761380506200137</v>
      </c>
      <c r="F130" s="151">
        <f t="shared" si="79"/>
        <v>3.0756273506348135</v>
      </c>
      <c r="G130" s="210">
        <f t="shared" si="80"/>
        <v>2043.0872164775312</v>
      </c>
      <c r="H130" s="211">
        <f t="shared" si="90"/>
        <v>5</v>
      </c>
      <c r="I130" s="204">
        <f t="shared" si="81"/>
        <v>270.24963180919724</v>
      </c>
      <c r="J130" s="193">
        <f t="shared" si="91"/>
        <v>4</v>
      </c>
      <c r="K130" s="199">
        <f t="shared" si="82"/>
        <v>28.571428571428573</v>
      </c>
      <c r="L130" s="187">
        <f t="shared" si="83"/>
        <v>79.365079365079353</v>
      </c>
      <c r="M130" s="188">
        <f t="shared" si="84"/>
        <v>0.32131038175247645</v>
      </c>
      <c r="N130" s="193">
        <f t="shared" si="92"/>
        <v>5</v>
      </c>
      <c r="O130" s="154">
        <f t="shared" si="85"/>
        <v>0.47810449034167052</v>
      </c>
      <c r="P130" s="177">
        <f t="shared" si="86"/>
        <v>7228.9398939660587</v>
      </c>
      <c r="Q130" s="188">
        <f t="shared" si="87"/>
        <v>8.299972178504561E-2</v>
      </c>
      <c r="R130" s="193">
        <f t="shared" si="87"/>
        <v>5</v>
      </c>
      <c r="S130" s="156"/>
      <c r="T130" s="156"/>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6"/>
      <c r="BJ130" s="6"/>
      <c r="BK130" s="6"/>
    </row>
    <row r="131" spans="1:63" ht="22" customHeight="1" x14ac:dyDescent="0.2">
      <c r="A131" s="138">
        <f t="shared" si="93"/>
        <v>7</v>
      </c>
      <c r="B131" s="149" t="str">
        <f t="shared" si="88"/>
        <v/>
      </c>
      <c r="C131" s="149" t="str">
        <f t="shared" si="88"/>
        <v/>
      </c>
      <c r="D131" s="149" t="str">
        <f t="shared" si="88"/>
        <v/>
      </c>
      <c r="E131" s="176" t="str">
        <f t="shared" si="89"/>
        <v/>
      </c>
      <c r="F131" s="151" t="str">
        <f t="shared" si="79"/>
        <v/>
      </c>
      <c r="G131" s="210" t="str">
        <f t="shared" si="80"/>
        <v/>
      </c>
      <c r="H131" s="211" t="str">
        <f t="shared" si="90"/>
        <v/>
      </c>
      <c r="I131" s="204" t="str">
        <f t="shared" si="81"/>
        <v/>
      </c>
      <c r="J131" s="193" t="str">
        <f t="shared" si="91"/>
        <v/>
      </c>
      <c r="K131" s="199" t="str">
        <f t="shared" si="82"/>
        <v/>
      </c>
      <c r="L131" s="187" t="str">
        <f t="shared" si="83"/>
        <v/>
      </c>
      <c r="M131" s="188" t="str">
        <f t="shared" si="84"/>
        <v/>
      </c>
      <c r="N131" s="193" t="str">
        <f t="shared" si="92"/>
        <v/>
      </c>
      <c r="O131" s="154" t="str">
        <f t="shared" si="85"/>
        <v/>
      </c>
      <c r="P131" s="177" t="str">
        <f t="shared" si="86"/>
        <v/>
      </c>
      <c r="Q131" s="188" t="str">
        <f t="shared" si="87"/>
        <v/>
      </c>
      <c r="R131" s="193" t="str">
        <f t="shared" si="87"/>
        <v/>
      </c>
      <c r="S131" s="156" t="s">
        <v>90</v>
      </c>
      <c r="T131" s="156" t="s">
        <v>90</v>
      </c>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6"/>
      <c r="BJ131" s="6"/>
      <c r="BK131" s="6"/>
    </row>
    <row r="132" spans="1:63" ht="22" customHeight="1" x14ac:dyDescent="0.2">
      <c r="A132" s="138">
        <f t="shared" si="93"/>
        <v>8</v>
      </c>
      <c r="B132" s="149" t="str">
        <f t="shared" si="88"/>
        <v/>
      </c>
      <c r="C132" s="149" t="str">
        <f t="shared" si="88"/>
        <v/>
      </c>
      <c r="D132" s="149" t="str">
        <f t="shared" si="88"/>
        <v/>
      </c>
      <c r="E132" s="176" t="str">
        <f t="shared" si="89"/>
        <v/>
      </c>
      <c r="F132" s="151" t="str">
        <f t="shared" si="79"/>
        <v/>
      </c>
      <c r="G132" s="210" t="str">
        <f t="shared" si="80"/>
        <v/>
      </c>
      <c r="H132" s="211" t="str">
        <f t="shared" si="90"/>
        <v/>
      </c>
      <c r="I132" s="204" t="str">
        <f t="shared" si="81"/>
        <v/>
      </c>
      <c r="J132" s="193" t="str">
        <f t="shared" si="91"/>
        <v/>
      </c>
      <c r="K132" s="199" t="str">
        <f t="shared" si="82"/>
        <v/>
      </c>
      <c r="L132" s="187" t="str">
        <f t="shared" si="83"/>
        <v/>
      </c>
      <c r="M132" s="188" t="str">
        <f t="shared" si="84"/>
        <v/>
      </c>
      <c r="N132" s="193" t="str">
        <f t="shared" si="92"/>
        <v/>
      </c>
      <c r="O132" s="154" t="str">
        <f t="shared" si="85"/>
        <v/>
      </c>
      <c r="P132" s="177" t="str">
        <f t="shared" si="86"/>
        <v/>
      </c>
      <c r="Q132" s="188" t="str">
        <f t="shared" si="87"/>
        <v/>
      </c>
      <c r="R132" s="193" t="str">
        <f t="shared" si="87"/>
        <v/>
      </c>
      <c r="S132" s="156" t="s">
        <v>90</v>
      </c>
      <c r="T132" s="156" t="s">
        <v>90</v>
      </c>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6"/>
      <c r="BJ132" s="6"/>
      <c r="BK132" s="6"/>
    </row>
    <row r="133" spans="1:63" ht="22" customHeight="1" x14ac:dyDescent="0.2">
      <c r="A133" s="138">
        <f t="shared" si="93"/>
        <v>9</v>
      </c>
      <c r="B133" s="146" t="str">
        <f t="shared" si="88"/>
        <v/>
      </c>
      <c r="C133" s="146" t="str">
        <f t="shared" si="88"/>
        <v/>
      </c>
      <c r="D133" s="146" t="str">
        <f t="shared" si="88"/>
        <v/>
      </c>
      <c r="E133" s="175" t="str">
        <f t="shared" si="89"/>
        <v/>
      </c>
      <c r="F133" s="148" t="str">
        <f t="shared" si="79"/>
        <v/>
      </c>
      <c r="G133" s="208" t="str">
        <f t="shared" si="80"/>
        <v/>
      </c>
      <c r="H133" s="209" t="str">
        <f t="shared" si="90"/>
        <v/>
      </c>
      <c r="I133" s="203" t="str">
        <f t="shared" si="81"/>
        <v/>
      </c>
      <c r="J133" s="192" t="str">
        <f t="shared" si="91"/>
        <v/>
      </c>
      <c r="K133" s="198" t="str">
        <f t="shared" si="82"/>
        <v/>
      </c>
      <c r="L133" s="185" t="str">
        <f t="shared" si="83"/>
        <v/>
      </c>
      <c r="M133" s="186" t="str">
        <f t="shared" si="84"/>
        <v/>
      </c>
      <c r="N133" s="192" t="str">
        <f t="shared" si="92"/>
        <v/>
      </c>
      <c r="O133" s="142" t="str">
        <f t="shared" si="85"/>
        <v/>
      </c>
      <c r="P133" s="174" t="str">
        <f t="shared" si="86"/>
        <v/>
      </c>
      <c r="Q133" s="186" t="str">
        <f t="shared" si="87"/>
        <v/>
      </c>
      <c r="R133" s="192" t="str">
        <f t="shared" si="87"/>
        <v/>
      </c>
      <c r="S133" s="144"/>
      <c r="T133" s="14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6"/>
      <c r="BJ133" s="6"/>
      <c r="BK133" s="6"/>
    </row>
    <row r="134" spans="1:63" ht="22" customHeight="1" x14ac:dyDescent="0.2">
      <c r="A134" s="138">
        <f t="shared" si="93"/>
        <v>10</v>
      </c>
      <c r="B134" s="146" t="str">
        <f t="shared" si="88"/>
        <v/>
      </c>
      <c r="C134" s="146" t="str">
        <f t="shared" si="88"/>
        <v/>
      </c>
      <c r="D134" s="146" t="str">
        <f t="shared" si="88"/>
        <v/>
      </c>
      <c r="E134" s="175" t="str">
        <f t="shared" si="89"/>
        <v/>
      </c>
      <c r="F134" s="148" t="str">
        <f t="shared" si="79"/>
        <v/>
      </c>
      <c r="G134" s="208" t="str">
        <f t="shared" si="80"/>
        <v/>
      </c>
      <c r="H134" s="209" t="str">
        <f t="shared" si="90"/>
        <v/>
      </c>
      <c r="I134" s="203" t="str">
        <f t="shared" si="81"/>
        <v/>
      </c>
      <c r="J134" s="192" t="str">
        <f t="shared" si="91"/>
        <v/>
      </c>
      <c r="K134" s="198" t="str">
        <f t="shared" si="82"/>
        <v/>
      </c>
      <c r="L134" s="185" t="str">
        <f t="shared" si="83"/>
        <v/>
      </c>
      <c r="M134" s="186" t="str">
        <f t="shared" si="84"/>
        <v/>
      </c>
      <c r="N134" s="192" t="str">
        <f t="shared" si="92"/>
        <v/>
      </c>
      <c r="O134" s="142" t="str">
        <f t="shared" si="85"/>
        <v/>
      </c>
      <c r="P134" s="174" t="str">
        <f t="shared" si="86"/>
        <v/>
      </c>
      <c r="Q134" s="186" t="str">
        <f t="shared" si="87"/>
        <v/>
      </c>
      <c r="R134" s="192" t="str">
        <f t="shared" si="87"/>
        <v/>
      </c>
      <c r="S134" s="144"/>
      <c r="T134" s="14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6"/>
      <c r="BJ134" s="6"/>
      <c r="BK134" s="6"/>
    </row>
    <row r="135" spans="1:63" ht="22" customHeight="1" x14ac:dyDescent="0.2">
      <c r="A135" s="138">
        <f t="shared" si="93"/>
        <v>11</v>
      </c>
      <c r="B135" s="146" t="str">
        <f t="shared" si="88"/>
        <v/>
      </c>
      <c r="C135" s="146" t="str">
        <f t="shared" si="88"/>
        <v/>
      </c>
      <c r="D135" s="146" t="str">
        <f t="shared" si="88"/>
        <v/>
      </c>
      <c r="E135" s="175" t="str">
        <f t="shared" si="89"/>
        <v/>
      </c>
      <c r="F135" s="148" t="str">
        <f t="shared" si="79"/>
        <v/>
      </c>
      <c r="G135" s="208" t="str">
        <f t="shared" si="80"/>
        <v/>
      </c>
      <c r="H135" s="209" t="str">
        <f t="shared" si="90"/>
        <v/>
      </c>
      <c r="I135" s="203" t="str">
        <f t="shared" si="81"/>
        <v/>
      </c>
      <c r="J135" s="192" t="str">
        <f t="shared" si="91"/>
        <v/>
      </c>
      <c r="K135" s="198" t="str">
        <f t="shared" si="82"/>
        <v/>
      </c>
      <c r="L135" s="185" t="str">
        <f t="shared" si="83"/>
        <v/>
      </c>
      <c r="M135" s="186" t="str">
        <f t="shared" si="84"/>
        <v/>
      </c>
      <c r="N135" s="192" t="str">
        <f t="shared" si="92"/>
        <v/>
      </c>
      <c r="O135" s="142" t="str">
        <f t="shared" si="85"/>
        <v/>
      </c>
      <c r="P135" s="174" t="str">
        <f t="shared" si="86"/>
        <v/>
      </c>
      <c r="Q135" s="186" t="str">
        <f t="shared" si="87"/>
        <v/>
      </c>
      <c r="R135" s="192" t="str">
        <f t="shared" si="87"/>
        <v/>
      </c>
      <c r="S135" s="144"/>
      <c r="T135" s="14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6"/>
      <c r="BJ135" s="6"/>
      <c r="BK135" s="6"/>
    </row>
    <row r="136" spans="1:63" ht="22" customHeight="1" x14ac:dyDescent="0.2">
      <c r="A136" s="138">
        <f t="shared" si="93"/>
        <v>12</v>
      </c>
      <c r="B136" s="146" t="str">
        <f t="shared" si="88"/>
        <v/>
      </c>
      <c r="C136" s="146" t="str">
        <f t="shared" si="88"/>
        <v/>
      </c>
      <c r="D136" s="146" t="str">
        <f t="shared" si="88"/>
        <v/>
      </c>
      <c r="E136" s="175" t="str">
        <f t="shared" si="89"/>
        <v/>
      </c>
      <c r="F136" s="148" t="str">
        <f t="shared" si="79"/>
        <v/>
      </c>
      <c r="G136" s="208" t="str">
        <f t="shared" si="80"/>
        <v/>
      </c>
      <c r="H136" s="209" t="str">
        <f t="shared" si="90"/>
        <v/>
      </c>
      <c r="I136" s="203" t="str">
        <f t="shared" si="81"/>
        <v/>
      </c>
      <c r="J136" s="192" t="str">
        <f t="shared" si="91"/>
        <v/>
      </c>
      <c r="K136" s="198" t="str">
        <f t="shared" si="82"/>
        <v/>
      </c>
      <c r="L136" s="185" t="str">
        <f t="shared" si="83"/>
        <v/>
      </c>
      <c r="M136" s="186" t="str">
        <f t="shared" si="84"/>
        <v/>
      </c>
      <c r="N136" s="192" t="str">
        <f t="shared" si="92"/>
        <v/>
      </c>
      <c r="O136" s="142" t="str">
        <f t="shared" si="85"/>
        <v/>
      </c>
      <c r="P136" s="174" t="str">
        <f t="shared" si="86"/>
        <v/>
      </c>
      <c r="Q136" s="186" t="str">
        <f t="shared" si="87"/>
        <v/>
      </c>
      <c r="R136" s="192" t="str">
        <f t="shared" si="87"/>
        <v/>
      </c>
      <c r="S136" s="144"/>
      <c r="T136" s="14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6"/>
      <c r="BJ136" s="6"/>
      <c r="BK136" s="6"/>
    </row>
    <row r="137" spans="1:63" ht="22" customHeight="1" x14ac:dyDescent="0.2">
      <c r="A137" s="138">
        <f t="shared" si="93"/>
        <v>13</v>
      </c>
      <c r="B137" s="149" t="str">
        <f t="shared" si="88"/>
        <v/>
      </c>
      <c r="C137" s="149" t="str">
        <f t="shared" si="88"/>
        <v/>
      </c>
      <c r="D137" s="149" t="str">
        <f t="shared" si="88"/>
        <v/>
      </c>
      <c r="E137" s="176" t="str">
        <f t="shared" si="89"/>
        <v/>
      </c>
      <c r="F137" s="151" t="str">
        <f t="shared" si="79"/>
        <v/>
      </c>
      <c r="G137" s="210" t="str">
        <f t="shared" si="80"/>
        <v/>
      </c>
      <c r="H137" s="211" t="str">
        <f t="shared" si="90"/>
        <v/>
      </c>
      <c r="I137" s="204" t="str">
        <f t="shared" si="81"/>
        <v/>
      </c>
      <c r="J137" s="193" t="str">
        <f t="shared" si="91"/>
        <v/>
      </c>
      <c r="K137" s="199" t="str">
        <f t="shared" si="82"/>
        <v/>
      </c>
      <c r="L137" s="187" t="str">
        <f t="shared" si="83"/>
        <v/>
      </c>
      <c r="M137" s="188" t="str">
        <f t="shared" si="84"/>
        <v/>
      </c>
      <c r="N137" s="193" t="str">
        <f t="shared" si="92"/>
        <v/>
      </c>
      <c r="O137" s="154" t="str">
        <f t="shared" si="85"/>
        <v/>
      </c>
      <c r="P137" s="177" t="str">
        <f t="shared" si="86"/>
        <v/>
      </c>
      <c r="Q137" s="188" t="str">
        <f t="shared" si="87"/>
        <v/>
      </c>
      <c r="R137" s="193" t="str">
        <f t="shared" si="87"/>
        <v/>
      </c>
      <c r="S137" s="156"/>
      <c r="T137" s="156"/>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6"/>
      <c r="BJ137" s="6"/>
      <c r="BK137" s="6"/>
    </row>
    <row r="138" spans="1:63" ht="22" customHeight="1" x14ac:dyDescent="0.2">
      <c r="A138" s="138">
        <f t="shared" si="93"/>
        <v>14</v>
      </c>
      <c r="B138" s="149" t="str">
        <f t="shared" si="88"/>
        <v/>
      </c>
      <c r="C138" s="149" t="str">
        <f t="shared" si="88"/>
        <v/>
      </c>
      <c r="D138" s="149" t="str">
        <f t="shared" si="88"/>
        <v/>
      </c>
      <c r="E138" s="176" t="str">
        <f t="shared" si="89"/>
        <v/>
      </c>
      <c r="F138" s="151" t="str">
        <f t="shared" si="79"/>
        <v/>
      </c>
      <c r="G138" s="210" t="str">
        <f t="shared" si="80"/>
        <v/>
      </c>
      <c r="H138" s="211" t="str">
        <f t="shared" si="90"/>
        <v/>
      </c>
      <c r="I138" s="204" t="str">
        <f t="shared" si="81"/>
        <v/>
      </c>
      <c r="J138" s="193" t="str">
        <f t="shared" si="91"/>
        <v/>
      </c>
      <c r="K138" s="199" t="str">
        <f t="shared" si="82"/>
        <v/>
      </c>
      <c r="L138" s="187" t="str">
        <f t="shared" si="83"/>
        <v/>
      </c>
      <c r="M138" s="188" t="str">
        <f t="shared" si="84"/>
        <v/>
      </c>
      <c r="N138" s="193" t="str">
        <f t="shared" si="92"/>
        <v/>
      </c>
      <c r="O138" s="154" t="str">
        <f t="shared" si="85"/>
        <v/>
      </c>
      <c r="P138" s="177" t="str">
        <f t="shared" si="86"/>
        <v/>
      </c>
      <c r="Q138" s="188" t="str">
        <f t="shared" si="87"/>
        <v/>
      </c>
      <c r="R138" s="193" t="str">
        <f t="shared" si="87"/>
        <v/>
      </c>
      <c r="S138" s="156"/>
      <c r="T138" s="156"/>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6"/>
      <c r="BJ138" s="6"/>
      <c r="BK138" s="6"/>
    </row>
    <row r="139" spans="1:63" ht="22" customHeight="1" x14ac:dyDescent="0.2">
      <c r="A139" s="138">
        <f t="shared" si="93"/>
        <v>15</v>
      </c>
      <c r="B139" s="149" t="str">
        <f t="shared" si="88"/>
        <v/>
      </c>
      <c r="C139" s="149" t="str">
        <f t="shared" si="88"/>
        <v/>
      </c>
      <c r="D139" s="149" t="str">
        <f t="shared" si="88"/>
        <v/>
      </c>
      <c r="E139" s="176" t="str">
        <f t="shared" si="89"/>
        <v/>
      </c>
      <c r="F139" s="151" t="str">
        <f t="shared" si="79"/>
        <v/>
      </c>
      <c r="G139" s="210" t="str">
        <f t="shared" si="80"/>
        <v/>
      </c>
      <c r="H139" s="211" t="str">
        <f t="shared" si="90"/>
        <v/>
      </c>
      <c r="I139" s="204" t="str">
        <f t="shared" si="81"/>
        <v/>
      </c>
      <c r="J139" s="193" t="str">
        <f t="shared" si="91"/>
        <v/>
      </c>
      <c r="K139" s="199" t="str">
        <f t="shared" si="82"/>
        <v/>
      </c>
      <c r="L139" s="187" t="str">
        <f t="shared" si="83"/>
        <v/>
      </c>
      <c r="M139" s="188" t="str">
        <f t="shared" si="84"/>
        <v/>
      </c>
      <c r="N139" s="193" t="str">
        <f t="shared" si="92"/>
        <v/>
      </c>
      <c r="O139" s="154" t="str">
        <f t="shared" si="85"/>
        <v/>
      </c>
      <c r="P139" s="177" t="str">
        <f t="shared" si="86"/>
        <v/>
      </c>
      <c r="Q139" s="188" t="str">
        <f t="shared" si="87"/>
        <v/>
      </c>
      <c r="R139" s="193" t="str">
        <f t="shared" si="87"/>
        <v/>
      </c>
      <c r="S139" s="156" t="s">
        <v>90</v>
      </c>
      <c r="T139" s="156" t="s">
        <v>90</v>
      </c>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6"/>
      <c r="BJ139" s="6"/>
      <c r="BK139" s="6"/>
    </row>
    <row r="140" spans="1:63" ht="22" customHeight="1" x14ac:dyDescent="0.2">
      <c r="A140" s="138">
        <f t="shared" si="93"/>
        <v>16</v>
      </c>
      <c r="B140" s="149" t="str">
        <f t="shared" ref="B140:D155" si="94">B105</f>
        <v/>
      </c>
      <c r="C140" s="149" t="str">
        <f t="shared" si="94"/>
        <v/>
      </c>
      <c r="D140" s="149" t="str">
        <f t="shared" si="94"/>
        <v/>
      </c>
      <c r="E140" s="176" t="str">
        <f t="shared" si="89"/>
        <v/>
      </c>
      <c r="F140" s="151" t="str">
        <f t="shared" si="79"/>
        <v/>
      </c>
      <c r="G140" s="210" t="str">
        <f t="shared" si="80"/>
        <v/>
      </c>
      <c r="H140" s="211" t="str">
        <f t="shared" si="90"/>
        <v/>
      </c>
      <c r="I140" s="204" t="str">
        <f t="shared" si="81"/>
        <v/>
      </c>
      <c r="J140" s="193" t="str">
        <f t="shared" si="91"/>
        <v/>
      </c>
      <c r="K140" s="199" t="str">
        <f t="shared" si="82"/>
        <v/>
      </c>
      <c r="L140" s="187" t="str">
        <f t="shared" si="83"/>
        <v/>
      </c>
      <c r="M140" s="188" t="str">
        <f t="shared" si="84"/>
        <v/>
      </c>
      <c r="N140" s="193" t="str">
        <f t="shared" si="92"/>
        <v/>
      </c>
      <c r="O140" s="154" t="str">
        <f t="shared" si="85"/>
        <v/>
      </c>
      <c r="P140" s="177" t="str">
        <f t="shared" si="86"/>
        <v/>
      </c>
      <c r="Q140" s="188" t="str">
        <f t="shared" si="87"/>
        <v/>
      </c>
      <c r="R140" s="193" t="str">
        <f t="shared" si="87"/>
        <v/>
      </c>
      <c r="S140" s="156" t="s">
        <v>90</v>
      </c>
      <c r="T140" s="156" t="s">
        <v>90</v>
      </c>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6"/>
      <c r="BJ140" s="6"/>
      <c r="BK140" s="6"/>
    </row>
    <row r="141" spans="1:63" ht="22" customHeight="1" x14ac:dyDescent="0.2">
      <c r="A141" s="138">
        <f t="shared" si="93"/>
        <v>17</v>
      </c>
      <c r="B141" s="146" t="str">
        <f t="shared" si="94"/>
        <v/>
      </c>
      <c r="C141" s="146" t="str">
        <f t="shared" si="94"/>
        <v/>
      </c>
      <c r="D141" s="146" t="str">
        <f t="shared" si="94"/>
        <v/>
      </c>
      <c r="E141" s="175" t="str">
        <f t="shared" si="89"/>
        <v/>
      </c>
      <c r="F141" s="148" t="str">
        <f t="shared" si="79"/>
        <v/>
      </c>
      <c r="G141" s="208" t="str">
        <f t="shared" si="80"/>
        <v/>
      </c>
      <c r="H141" s="209" t="str">
        <f t="shared" si="90"/>
        <v/>
      </c>
      <c r="I141" s="203" t="str">
        <f t="shared" si="81"/>
        <v/>
      </c>
      <c r="J141" s="192" t="str">
        <f t="shared" si="91"/>
        <v/>
      </c>
      <c r="K141" s="198" t="str">
        <f t="shared" si="82"/>
        <v/>
      </c>
      <c r="L141" s="185" t="str">
        <f t="shared" si="83"/>
        <v/>
      </c>
      <c r="M141" s="186" t="str">
        <f t="shared" si="84"/>
        <v/>
      </c>
      <c r="N141" s="192" t="str">
        <f t="shared" si="92"/>
        <v/>
      </c>
      <c r="O141" s="142" t="str">
        <f t="shared" si="85"/>
        <v/>
      </c>
      <c r="P141" s="174" t="str">
        <f t="shared" si="86"/>
        <v/>
      </c>
      <c r="Q141" s="186" t="str">
        <f t="shared" si="87"/>
        <v/>
      </c>
      <c r="R141" s="192" t="str">
        <f t="shared" si="87"/>
        <v/>
      </c>
      <c r="S141" s="144"/>
      <c r="T141" s="14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6"/>
      <c r="BJ141" s="6"/>
      <c r="BK141" s="6"/>
    </row>
    <row r="142" spans="1:63" ht="22" customHeight="1" x14ac:dyDescent="0.2">
      <c r="A142" s="138">
        <f t="shared" si="93"/>
        <v>18</v>
      </c>
      <c r="B142" s="146" t="str">
        <f t="shared" si="94"/>
        <v/>
      </c>
      <c r="C142" s="146" t="str">
        <f t="shared" si="94"/>
        <v/>
      </c>
      <c r="D142" s="146" t="str">
        <f t="shared" si="94"/>
        <v/>
      </c>
      <c r="E142" s="175" t="str">
        <f t="shared" si="89"/>
        <v/>
      </c>
      <c r="F142" s="148" t="str">
        <f t="shared" si="79"/>
        <v/>
      </c>
      <c r="G142" s="208" t="str">
        <f t="shared" si="80"/>
        <v/>
      </c>
      <c r="H142" s="209" t="str">
        <f t="shared" si="90"/>
        <v/>
      </c>
      <c r="I142" s="203" t="str">
        <f t="shared" si="81"/>
        <v/>
      </c>
      <c r="J142" s="192" t="str">
        <f t="shared" si="91"/>
        <v/>
      </c>
      <c r="K142" s="198" t="str">
        <f t="shared" si="82"/>
        <v/>
      </c>
      <c r="L142" s="185" t="str">
        <f t="shared" si="83"/>
        <v/>
      </c>
      <c r="M142" s="186" t="str">
        <f t="shared" si="84"/>
        <v/>
      </c>
      <c r="N142" s="192" t="str">
        <f t="shared" si="92"/>
        <v/>
      </c>
      <c r="O142" s="142" t="str">
        <f t="shared" si="85"/>
        <v/>
      </c>
      <c r="P142" s="174" t="str">
        <f t="shared" si="86"/>
        <v/>
      </c>
      <c r="Q142" s="186" t="str">
        <f t="shared" si="87"/>
        <v/>
      </c>
      <c r="R142" s="192" t="str">
        <f t="shared" si="87"/>
        <v/>
      </c>
      <c r="S142" s="144"/>
      <c r="T142" s="14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6"/>
      <c r="BJ142" s="6"/>
      <c r="BK142" s="6"/>
    </row>
    <row r="143" spans="1:63" ht="22" customHeight="1" x14ac:dyDescent="0.2">
      <c r="A143" s="138">
        <f t="shared" si="93"/>
        <v>19</v>
      </c>
      <c r="B143" s="146" t="str">
        <f t="shared" si="94"/>
        <v/>
      </c>
      <c r="C143" s="146" t="str">
        <f t="shared" si="94"/>
        <v/>
      </c>
      <c r="D143" s="146" t="str">
        <f t="shared" si="94"/>
        <v/>
      </c>
      <c r="E143" s="175" t="str">
        <f t="shared" si="89"/>
        <v/>
      </c>
      <c r="F143" s="148" t="str">
        <f t="shared" si="79"/>
        <v/>
      </c>
      <c r="G143" s="208" t="str">
        <f t="shared" si="80"/>
        <v/>
      </c>
      <c r="H143" s="209" t="str">
        <f t="shared" si="90"/>
        <v/>
      </c>
      <c r="I143" s="203" t="str">
        <f t="shared" si="81"/>
        <v/>
      </c>
      <c r="J143" s="192" t="str">
        <f t="shared" si="91"/>
        <v/>
      </c>
      <c r="K143" s="198" t="str">
        <f t="shared" si="82"/>
        <v/>
      </c>
      <c r="L143" s="185" t="str">
        <f t="shared" si="83"/>
        <v/>
      </c>
      <c r="M143" s="186" t="str">
        <f t="shared" si="84"/>
        <v/>
      </c>
      <c r="N143" s="192" t="str">
        <f t="shared" si="92"/>
        <v/>
      </c>
      <c r="O143" s="142" t="str">
        <f t="shared" si="85"/>
        <v/>
      </c>
      <c r="P143" s="174" t="str">
        <f t="shared" si="86"/>
        <v/>
      </c>
      <c r="Q143" s="186" t="str">
        <f t="shared" si="87"/>
        <v/>
      </c>
      <c r="R143" s="192" t="str">
        <f t="shared" si="87"/>
        <v/>
      </c>
      <c r="S143" s="144"/>
      <c r="T143" s="14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6"/>
      <c r="BJ143" s="6"/>
      <c r="BK143" s="6"/>
    </row>
    <row r="144" spans="1:63" ht="22" customHeight="1" x14ac:dyDescent="0.2">
      <c r="A144" s="138">
        <f t="shared" si="93"/>
        <v>20</v>
      </c>
      <c r="B144" s="146" t="str">
        <f t="shared" si="94"/>
        <v/>
      </c>
      <c r="C144" s="146" t="str">
        <f t="shared" si="94"/>
        <v/>
      </c>
      <c r="D144" s="146" t="str">
        <f t="shared" si="94"/>
        <v/>
      </c>
      <c r="E144" s="175" t="str">
        <f t="shared" si="89"/>
        <v/>
      </c>
      <c r="F144" s="148" t="str">
        <f t="shared" si="79"/>
        <v/>
      </c>
      <c r="G144" s="208" t="str">
        <f t="shared" si="80"/>
        <v/>
      </c>
      <c r="H144" s="209" t="str">
        <f t="shared" si="90"/>
        <v/>
      </c>
      <c r="I144" s="203" t="str">
        <f t="shared" si="81"/>
        <v/>
      </c>
      <c r="J144" s="192" t="str">
        <f t="shared" si="91"/>
        <v/>
      </c>
      <c r="K144" s="198" t="str">
        <f t="shared" si="82"/>
        <v/>
      </c>
      <c r="L144" s="185" t="str">
        <f t="shared" si="83"/>
        <v/>
      </c>
      <c r="M144" s="186" t="str">
        <f t="shared" si="84"/>
        <v/>
      </c>
      <c r="N144" s="192" t="str">
        <f t="shared" si="92"/>
        <v/>
      </c>
      <c r="O144" s="142" t="str">
        <f t="shared" si="85"/>
        <v/>
      </c>
      <c r="P144" s="174" t="str">
        <f t="shared" si="86"/>
        <v/>
      </c>
      <c r="Q144" s="186" t="str">
        <f t="shared" si="87"/>
        <v/>
      </c>
      <c r="R144" s="192" t="str">
        <f t="shared" si="87"/>
        <v/>
      </c>
      <c r="S144" s="144"/>
      <c r="T144" s="14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6"/>
      <c r="BJ144" s="6"/>
      <c r="BK144" s="6"/>
    </row>
    <row r="145" spans="1:63" ht="22" customHeight="1" x14ac:dyDescent="0.2">
      <c r="A145" s="138">
        <f t="shared" si="93"/>
        <v>21</v>
      </c>
      <c r="B145" s="149" t="str">
        <f t="shared" si="94"/>
        <v/>
      </c>
      <c r="C145" s="149" t="str">
        <f t="shared" si="94"/>
        <v/>
      </c>
      <c r="D145" s="149" t="str">
        <f t="shared" si="94"/>
        <v/>
      </c>
      <c r="E145" s="176" t="str">
        <f t="shared" si="89"/>
        <v/>
      </c>
      <c r="F145" s="151" t="str">
        <f t="shared" si="79"/>
        <v/>
      </c>
      <c r="G145" s="210" t="str">
        <f t="shared" si="80"/>
        <v/>
      </c>
      <c r="H145" s="211" t="str">
        <f t="shared" si="90"/>
        <v/>
      </c>
      <c r="I145" s="204" t="str">
        <f t="shared" si="81"/>
        <v/>
      </c>
      <c r="J145" s="193" t="str">
        <f t="shared" si="91"/>
        <v/>
      </c>
      <c r="K145" s="199" t="str">
        <f t="shared" si="82"/>
        <v/>
      </c>
      <c r="L145" s="187" t="str">
        <f t="shared" si="83"/>
        <v/>
      </c>
      <c r="M145" s="188" t="str">
        <f t="shared" si="84"/>
        <v/>
      </c>
      <c r="N145" s="193" t="str">
        <f t="shared" si="92"/>
        <v/>
      </c>
      <c r="O145" s="154" t="str">
        <f t="shared" si="85"/>
        <v/>
      </c>
      <c r="P145" s="177" t="str">
        <f t="shared" si="86"/>
        <v/>
      </c>
      <c r="Q145" s="188" t="str">
        <f t="shared" si="87"/>
        <v/>
      </c>
      <c r="R145" s="193" t="str">
        <f t="shared" si="87"/>
        <v/>
      </c>
      <c r="S145" s="156"/>
      <c r="T145" s="156"/>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6"/>
      <c r="BJ145" s="6"/>
      <c r="BK145" s="6"/>
    </row>
    <row r="146" spans="1:63" ht="22" customHeight="1" x14ac:dyDescent="0.2">
      <c r="A146" s="138">
        <f t="shared" si="93"/>
        <v>22</v>
      </c>
      <c r="B146" s="149" t="str">
        <f t="shared" si="94"/>
        <v/>
      </c>
      <c r="C146" s="149" t="str">
        <f t="shared" si="94"/>
        <v/>
      </c>
      <c r="D146" s="149" t="str">
        <f t="shared" si="94"/>
        <v/>
      </c>
      <c r="E146" s="176" t="str">
        <f t="shared" si="89"/>
        <v/>
      </c>
      <c r="F146" s="151" t="str">
        <f t="shared" si="79"/>
        <v/>
      </c>
      <c r="G146" s="210" t="str">
        <f t="shared" si="80"/>
        <v/>
      </c>
      <c r="H146" s="211" t="str">
        <f t="shared" si="90"/>
        <v/>
      </c>
      <c r="I146" s="204" t="str">
        <f t="shared" si="81"/>
        <v/>
      </c>
      <c r="J146" s="193" t="str">
        <f t="shared" si="91"/>
        <v/>
      </c>
      <c r="K146" s="199" t="str">
        <f t="shared" si="82"/>
        <v/>
      </c>
      <c r="L146" s="187" t="str">
        <f t="shared" si="83"/>
        <v/>
      </c>
      <c r="M146" s="188" t="str">
        <f t="shared" si="84"/>
        <v/>
      </c>
      <c r="N146" s="193" t="str">
        <f t="shared" si="92"/>
        <v/>
      </c>
      <c r="O146" s="154" t="str">
        <f t="shared" si="85"/>
        <v/>
      </c>
      <c r="P146" s="177" t="str">
        <f t="shared" si="86"/>
        <v/>
      </c>
      <c r="Q146" s="188" t="str">
        <f t="shared" si="87"/>
        <v/>
      </c>
      <c r="R146" s="193" t="str">
        <f t="shared" si="87"/>
        <v/>
      </c>
      <c r="S146" s="156"/>
      <c r="T146" s="156"/>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6"/>
      <c r="BJ146" s="6"/>
      <c r="BK146" s="6"/>
    </row>
    <row r="147" spans="1:63" ht="22" customHeight="1" x14ac:dyDescent="0.2">
      <c r="A147" s="138">
        <f t="shared" si="93"/>
        <v>23</v>
      </c>
      <c r="B147" s="149" t="str">
        <f t="shared" si="94"/>
        <v/>
      </c>
      <c r="C147" s="149" t="str">
        <f t="shared" si="94"/>
        <v/>
      </c>
      <c r="D147" s="149" t="str">
        <f t="shared" si="94"/>
        <v/>
      </c>
      <c r="E147" s="176" t="str">
        <f t="shared" si="89"/>
        <v/>
      </c>
      <c r="F147" s="151" t="str">
        <f t="shared" si="79"/>
        <v/>
      </c>
      <c r="G147" s="210" t="str">
        <f t="shared" si="80"/>
        <v/>
      </c>
      <c r="H147" s="211" t="str">
        <f t="shared" si="90"/>
        <v/>
      </c>
      <c r="I147" s="204" t="str">
        <f t="shared" si="81"/>
        <v/>
      </c>
      <c r="J147" s="193" t="str">
        <f t="shared" si="91"/>
        <v/>
      </c>
      <c r="K147" s="199" t="str">
        <f t="shared" si="82"/>
        <v/>
      </c>
      <c r="L147" s="187" t="str">
        <f t="shared" si="83"/>
        <v/>
      </c>
      <c r="M147" s="188" t="str">
        <f t="shared" si="84"/>
        <v/>
      </c>
      <c r="N147" s="193" t="str">
        <f t="shared" si="92"/>
        <v/>
      </c>
      <c r="O147" s="154" t="str">
        <f t="shared" si="85"/>
        <v/>
      </c>
      <c r="P147" s="177" t="str">
        <f t="shared" si="86"/>
        <v/>
      </c>
      <c r="Q147" s="188" t="str">
        <f t="shared" si="87"/>
        <v/>
      </c>
      <c r="R147" s="193" t="str">
        <f t="shared" si="87"/>
        <v/>
      </c>
      <c r="S147" s="156" t="s">
        <v>90</v>
      </c>
      <c r="T147" s="156" t="s">
        <v>90</v>
      </c>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6"/>
      <c r="BJ147" s="6"/>
      <c r="BK147" s="6"/>
    </row>
    <row r="148" spans="1:63" ht="22" customHeight="1" x14ac:dyDescent="0.2">
      <c r="A148" s="138">
        <f t="shared" si="93"/>
        <v>24</v>
      </c>
      <c r="B148" s="149" t="str">
        <f t="shared" si="94"/>
        <v/>
      </c>
      <c r="C148" s="149" t="str">
        <f t="shared" si="94"/>
        <v/>
      </c>
      <c r="D148" s="149" t="str">
        <f t="shared" si="94"/>
        <v/>
      </c>
      <c r="E148" s="176" t="str">
        <f t="shared" si="89"/>
        <v/>
      </c>
      <c r="F148" s="151" t="str">
        <f t="shared" si="79"/>
        <v/>
      </c>
      <c r="G148" s="210" t="str">
        <f t="shared" si="80"/>
        <v/>
      </c>
      <c r="H148" s="211" t="str">
        <f t="shared" si="90"/>
        <v/>
      </c>
      <c r="I148" s="204" t="str">
        <f t="shared" si="81"/>
        <v/>
      </c>
      <c r="J148" s="193" t="str">
        <f t="shared" si="91"/>
        <v/>
      </c>
      <c r="K148" s="199" t="str">
        <f t="shared" si="82"/>
        <v/>
      </c>
      <c r="L148" s="187" t="str">
        <f t="shared" si="83"/>
        <v/>
      </c>
      <c r="M148" s="188" t="str">
        <f t="shared" si="84"/>
        <v/>
      </c>
      <c r="N148" s="193" t="str">
        <f t="shared" si="92"/>
        <v/>
      </c>
      <c r="O148" s="154" t="str">
        <f t="shared" si="85"/>
        <v/>
      </c>
      <c r="P148" s="177" t="str">
        <f t="shared" si="86"/>
        <v/>
      </c>
      <c r="Q148" s="188" t="str">
        <f t="shared" si="87"/>
        <v/>
      </c>
      <c r="R148" s="193" t="str">
        <f t="shared" si="87"/>
        <v/>
      </c>
      <c r="S148" s="156" t="s">
        <v>90</v>
      </c>
      <c r="T148" s="156" t="s">
        <v>90</v>
      </c>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6"/>
      <c r="BJ148" s="6"/>
      <c r="BK148" s="6"/>
    </row>
    <row r="149" spans="1:63" ht="22" customHeight="1" x14ac:dyDescent="0.2">
      <c r="A149" s="138">
        <f t="shared" si="93"/>
        <v>25</v>
      </c>
      <c r="B149" s="146" t="str">
        <f t="shared" si="94"/>
        <v/>
      </c>
      <c r="C149" s="146" t="str">
        <f t="shared" si="94"/>
        <v/>
      </c>
      <c r="D149" s="146" t="str">
        <f t="shared" si="94"/>
        <v/>
      </c>
      <c r="E149" s="175" t="str">
        <f t="shared" si="89"/>
        <v/>
      </c>
      <c r="F149" s="148" t="str">
        <f t="shared" si="79"/>
        <v/>
      </c>
      <c r="G149" s="208" t="str">
        <f t="shared" si="80"/>
        <v/>
      </c>
      <c r="H149" s="209" t="str">
        <f t="shared" si="90"/>
        <v/>
      </c>
      <c r="I149" s="203" t="str">
        <f t="shared" si="81"/>
        <v/>
      </c>
      <c r="J149" s="192" t="str">
        <f t="shared" si="91"/>
        <v/>
      </c>
      <c r="K149" s="198" t="str">
        <f t="shared" si="82"/>
        <v/>
      </c>
      <c r="L149" s="185" t="str">
        <f t="shared" si="83"/>
        <v/>
      </c>
      <c r="M149" s="186" t="str">
        <f t="shared" si="84"/>
        <v/>
      </c>
      <c r="N149" s="192" t="str">
        <f t="shared" si="92"/>
        <v/>
      </c>
      <c r="O149" s="142" t="str">
        <f t="shared" si="85"/>
        <v/>
      </c>
      <c r="P149" s="174" t="str">
        <f t="shared" si="86"/>
        <v/>
      </c>
      <c r="Q149" s="186" t="str">
        <f t="shared" si="87"/>
        <v/>
      </c>
      <c r="R149" s="192" t="str">
        <f t="shared" si="87"/>
        <v/>
      </c>
      <c r="S149" s="144"/>
      <c r="T149" s="14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6"/>
      <c r="BJ149" s="6"/>
      <c r="BK149" s="6"/>
    </row>
    <row r="150" spans="1:63" ht="22" customHeight="1" x14ac:dyDescent="0.2">
      <c r="A150" s="138">
        <f t="shared" si="93"/>
        <v>26</v>
      </c>
      <c r="B150" s="146" t="str">
        <f t="shared" si="94"/>
        <v/>
      </c>
      <c r="C150" s="146" t="str">
        <f t="shared" si="94"/>
        <v/>
      </c>
      <c r="D150" s="146" t="str">
        <f t="shared" si="94"/>
        <v/>
      </c>
      <c r="E150" s="175" t="str">
        <f t="shared" si="89"/>
        <v/>
      </c>
      <c r="F150" s="148" t="str">
        <f t="shared" si="79"/>
        <v/>
      </c>
      <c r="G150" s="208" t="str">
        <f t="shared" si="80"/>
        <v/>
      </c>
      <c r="H150" s="209" t="str">
        <f t="shared" si="90"/>
        <v/>
      </c>
      <c r="I150" s="203" t="str">
        <f t="shared" si="81"/>
        <v/>
      </c>
      <c r="J150" s="192" t="str">
        <f t="shared" si="91"/>
        <v/>
      </c>
      <c r="K150" s="198" t="str">
        <f t="shared" si="82"/>
        <v/>
      </c>
      <c r="L150" s="185" t="str">
        <f t="shared" si="83"/>
        <v/>
      </c>
      <c r="M150" s="186" t="str">
        <f t="shared" si="84"/>
        <v/>
      </c>
      <c r="N150" s="192" t="str">
        <f t="shared" si="92"/>
        <v/>
      </c>
      <c r="O150" s="142" t="str">
        <f t="shared" si="85"/>
        <v/>
      </c>
      <c r="P150" s="174" t="str">
        <f t="shared" si="86"/>
        <v/>
      </c>
      <c r="Q150" s="186" t="str">
        <f t="shared" si="87"/>
        <v/>
      </c>
      <c r="R150" s="192" t="str">
        <f t="shared" si="87"/>
        <v/>
      </c>
      <c r="S150" s="144"/>
      <c r="T150" s="14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6"/>
      <c r="BJ150" s="6"/>
      <c r="BK150" s="6"/>
    </row>
    <row r="151" spans="1:63" ht="22" customHeight="1" x14ac:dyDescent="0.2">
      <c r="A151" s="138">
        <f t="shared" si="93"/>
        <v>27</v>
      </c>
      <c r="B151" s="146" t="str">
        <f t="shared" si="94"/>
        <v/>
      </c>
      <c r="C151" s="146" t="str">
        <f t="shared" si="94"/>
        <v/>
      </c>
      <c r="D151" s="146" t="str">
        <f t="shared" si="94"/>
        <v/>
      </c>
      <c r="E151" s="175" t="str">
        <f t="shared" si="89"/>
        <v/>
      </c>
      <c r="F151" s="148" t="str">
        <f t="shared" si="79"/>
        <v/>
      </c>
      <c r="G151" s="208" t="str">
        <f t="shared" si="80"/>
        <v/>
      </c>
      <c r="H151" s="209" t="str">
        <f t="shared" si="90"/>
        <v/>
      </c>
      <c r="I151" s="203" t="str">
        <f t="shared" si="81"/>
        <v/>
      </c>
      <c r="J151" s="192" t="str">
        <f t="shared" si="91"/>
        <v/>
      </c>
      <c r="K151" s="198" t="str">
        <f t="shared" si="82"/>
        <v/>
      </c>
      <c r="L151" s="185" t="str">
        <f t="shared" si="83"/>
        <v/>
      </c>
      <c r="M151" s="186" t="str">
        <f t="shared" si="84"/>
        <v/>
      </c>
      <c r="N151" s="192" t="str">
        <f t="shared" si="92"/>
        <v/>
      </c>
      <c r="O151" s="142" t="str">
        <f t="shared" si="85"/>
        <v/>
      </c>
      <c r="P151" s="174" t="str">
        <f t="shared" si="86"/>
        <v/>
      </c>
      <c r="Q151" s="186" t="str">
        <f t="shared" si="87"/>
        <v/>
      </c>
      <c r="R151" s="192" t="str">
        <f t="shared" si="87"/>
        <v/>
      </c>
      <c r="S151" s="144"/>
      <c r="T151" s="14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6"/>
      <c r="BJ151" s="6"/>
      <c r="BK151" s="6"/>
    </row>
    <row r="152" spans="1:63" ht="22" customHeight="1" x14ac:dyDescent="0.2">
      <c r="A152" s="138">
        <f t="shared" si="93"/>
        <v>28</v>
      </c>
      <c r="B152" s="146" t="str">
        <f t="shared" si="94"/>
        <v/>
      </c>
      <c r="C152" s="146" t="str">
        <f t="shared" si="94"/>
        <v/>
      </c>
      <c r="D152" s="146" t="str">
        <f t="shared" si="94"/>
        <v/>
      </c>
      <c r="E152" s="175" t="str">
        <f t="shared" si="89"/>
        <v/>
      </c>
      <c r="F152" s="148" t="str">
        <f t="shared" si="79"/>
        <v/>
      </c>
      <c r="G152" s="208" t="str">
        <f t="shared" si="80"/>
        <v/>
      </c>
      <c r="H152" s="209" t="str">
        <f t="shared" si="90"/>
        <v/>
      </c>
      <c r="I152" s="203" t="str">
        <f t="shared" si="81"/>
        <v/>
      </c>
      <c r="J152" s="192" t="str">
        <f t="shared" si="91"/>
        <v/>
      </c>
      <c r="K152" s="198" t="str">
        <f t="shared" si="82"/>
        <v/>
      </c>
      <c r="L152" s="185" t="str">
        <f t="shared" si="83"/>
        <v/>
      </c>
      <c r="M152" s="186" t="str">
        <f t="shared" si="84"/>
        <v/>
      </c>
      <c r="N152" s="192" t="str">
        <f t="shared" si="92"/>
        <v/>
      </c>
      <c r="O152" s="142" t="str">
        <f t="shared" si="85"/>
        <v/>
      </c>
      <c r="P152" s="174" t="str">
        <f t="shared" si="86"/>
        <v/>
      </c>
      <c r="Q152" s="186" t="str">
        <f t="shared" si="87"/>
        <v/>
      </c>
      <c r="R152" s="192" t="str">
        <f t="shared" si="87"/>
        <v/>
      </c>
      <c r="S152" s="144"/>
      <c r="T152" s="14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6"/>
      <c r="BJ152" s="6"/>
      <c r="BK152" s="6"/>
    </row>
    <row r="153" spans="1:63" ht="22" customHeight="1" x14ac:dyDescent="0.2">
      <c r="A153" s="138">
        <f t="shared" si="93"/>
        <v>29</v>
      </c>
      <c r="B153" s="149" t="str">
        <f t="shared" si="94"/>
        <v/>
      </c>
      <c r="C153" s="149" t="str">
        <f t="shared" si="94"/>
        <v/>
      </c>
      <c r="D153" s="149" t="str">
        <f t="shared" si="94"/>
        <v/>
      </c>
      <c r="E153" s="176" t="str">
        <f t="shared" si="89"/>
        <v/>
      </c>
      <c r="F153" s="151" t="str">
        <f t="shared" si="79"/>
        <v/>
      </c>
      <c r="G153" s="210" t="str">
        <f t="shared" si="80"/>
        <v/>
      </c>
      <c r="H153" s="211" t="str">
        <f t="shared" si="90"/>
        <v/>
      </c>
      <c r="I153" s="204" t="str">
        <f t="shared" si="81"/>
        <v/>
      </c>
      <c r="J153" s="193" t="str">
        <f t="shared" si="91"/>
        <v/>
      </c>
      <c r="K153" s="199" t="str">
        <f t="shared" si="82"/>
        <v/>
      </c>
      <c r="L153" s="187" t="str">
        <f t="shared" si="83"/>
        <v/>
      </c>
      <c r="M153" s="188" t="str">
        <f t="shared" si="84"/>
        <v/>
      </c>
      <c r="N153" s="193" t="str">
        <f t="shared" si="92"/>
        <v/>
      </c>
      <c r="O153" s="154" t="str">
        <f t="shared" si="85"/>
        <v/>
      </c>
      <c r="P153" s="177" t="str">
        <f t="shared" si="86"/>
        <v/>
      </c>
      <c r="Q153" s="188" t="str">
        <f t="shared" si="87"/>
        <v/>
      </c>
      <c r="R153" s="193" t="str">
        <f t="shared" si="87"/>
        <v/>
      </c>
      <c r="S153" s="156"/>
      <c r="T153" s="156"/>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6"/>
      <c r="BJ153" s="6"/>
      <c r="BK153" s="6"/>
    </row>
    <row r="154" spans="1:63" ht="22" customHeight="1" x14ac:dyDescent="0.2">
      <c r="A154" s="138">
        <f t="shared" si="93"/>
        <v>30</v>
      </c>
      <c r="B154" s="149" t="str">
        <f t="shared" si="94"/>
        <v/>
      </c>
      <c r="C154" s="149" t="str">
        <f t="shared" si="94"/>
        <v/>
      </c>
      <c r="D154" s="149" t="str">
        <f t="shared" si="94"/>
        <v/>
      </c>
      <c r="E154" s="176" t="str">
        <f t="shared" si="89"/>
        <v/>
      </c>
      <c r="F154" s="151" t="str">
        <f t="shared" si="79"/>
        <v/>
      </c>
      <c r="G154" s="210" t="str">
        <f t="shared" si="80"/>
        <v/>
      </c>
      <c r="H154" s="211" t="str">
        <f t="shared" si="90"/>
        <v/>
      </c>
      <c r="I154" s="204" t="str">
        <f t="shared" si="81"/>
        <v/>
      </c>
      <c r="J154" s="193" t="str">
        <f t="shared" si="91"/>
        <v/>
      </c>
      <c r="K154" s="199" t="str">
        <f t="shared" si="82"/>
        <v/>
      </c>
      <c r="L154" s="187" t="str">
        <f t="shared" si="83"/>
        <v/>
      </c>
      <c r="M154" s="188" t="str">
        <f t="shared" si="84"/>
        <v/>
      </c>
      <c r="N154" s="193" t="str">
        <f t="shared" si="92"/>
        <v/>
      </c>
      <c r="O154" s="154" t="str">
        <f t="shared" si="85"/>
        <v/>
      </c>
      <c r="P154" s="177" t="str">
        <f t="shared" si="86"/>
        <v/>
      </c>
      <c r="Q154" s="188" t="str">
        <f t="shared" si="87"/>
        <v/>
      </c>
      <c r="R154" s="193" t="str">
        <f t="shared" si="87"/>
        <v/>
      </c>
      <c r="S154" s="156"/>
      <c r="T154" s="156"/>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6"/>
      <c r="BJ154" s="6"/>
      <c r="BK154" s="6"/>
    </row>
    <row r="155" spans="1:63" ht="22" customHeight="1" x14ac:dyDescent="0.2">
      <c r="A155" s="138">
        <f t="shared" si="93"/>
        <v>31</v>
      </c>
      <c r="B155" s="149" t="str">
        <f t="shared" si="94"/>
        <v/>
      </c>
      <c r="C155" s="149" t="str">
        <f t="shared" si="94"/>
        <v/>
      </c>
      <c r="D155" s="149" t="str">
        <f t="shared" si="94"/>
        <v/>
      </c>
      <c r="E155" s="176" t="str">
        <f t="shared" ref="E155:R156" si="95">U47</f>
        <v/>
      </c>
      <c r="F155" s="151" t="str">
        <f t="shared" si="95"/>
        <v/>
      </c>
      <c r="G155" s="210" t="str">
        <f t="shared" si="95"/>
        <v/>
      </c>
      <c r="H155" s="211" t="str">
        <f t="shared" si="95"/>
        <v/>
      </c>
      <c r="I155" s="204" t="str">
        <f t="shared" si="95"/>
        <v/>
      </c>
      <c r="J155" s="193" t="str">
        <f t="shared" si="95"/>
        <v/>
      </c>
      <c r="K155" s="199" t="str">
        <f t="shared" si="95"/>
        <v/>
      </c>
      <c r="L155" s="187" t="str">
        <f t="shared" si="95"/>
        <v/>
      </c>
      <c r="M155" s="188" t="str">
        <f t="shared" si="95"/>
        <v/>
      </c>
      <c r="N155" s="193" t="str">
        <f t="shared" si="95"/>
        <v/>
      </c>
      <c r="O155" s="154" t="str">
        <f t="shared" si="95"/>
        <v/>
      </c>
      <c r="P155" s="177" t="str">
        <f t="shared" si="95"/>
        <v/>
      </c>
      <c r="Q155" s="188" t="str">
        <f t="shared" si="95"/>
        <v/>
      </c>
      <c r="R155" s="193" t="str">
        <f t="shared" si="95"/>
        <v/>
      </c>
      <c r="S155" s="156" t="s">
        <v>90</v>
      </c>
      <c r="T155" s="156" t="s">
        <v>90</v>
      </c>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6"/>
      <c r="BJ155" s="6"/>
      <c r="BK155" s="6"/>
    </row>
    <row r="156" spans="1:63" ht="22" customHeight="1" thickBot="1" x14ac:dyDescent="0.25">
      <c r="A156" s="138">
        <f t="shared" si="93"/>
        <v>32</v>
      </c>
      <c r="B156" s="149" t="str">
        <f t="shared" ref="B156:D156" si="96">B121</f>
        <v/>
      </c>
      <c r="C156" s="149" t="str">
        <f t="shared" si="96"/>
        <v/>
      </c>
      <c r="D156" s="149" t="str">
        <f t="shared" si="96"/>
        <v/>
      </c>
      <c r="E156" s="176" t="str">
        <f t="shared" ref="E156:Q156" si="97">U48</f>
        <v/>
      </c>
      <c r="F156" s="151" t="str">
        <f t="shared" si="97"/>
        <v/>
      </c>
      <c r="G156" s="212" t="str">
        <f t="shared" si="97"/>
        <v/>
      </c>
      <c r="H156" s="213" t="str">
        <f t="shared" si="97"/>
        <v/>
      </c>
      <c r="I156" s="205" t="str">
        <f t="shared" si="97"/>
        <v/>
      </c>
      <c r="J156" s="195" t="str">
        <f t="shared" si="97"/>
        <v/>
      </c>
      <c r="K156" s="200" t="str">
        <f t="shared" si="97"/>
        <v/>
      </c>
      <c r="L156" s="201" t="str">
        <f t="shared" si="97"/>
        <v/>
      </c>
      <c r="M156" s="194" t="str">
        <f t="shared" si="97"/>
        <v/>
      </c>
      <c r="N156" s="195" t="str">
        <f t="shared" si="97"/>
        <v/>
      </c>
      <c r="O156" s="160" t="str">
        <f t="shared" si="97"/>
        <v/>
      </c>
      <c r="P156" s="178" t="str">
        <f t="shared" si="97"/>
        <v/>
      </c>
      <c r="Q156" s="194" t="str">
        <f t="shared" si="97"/>
        <v/>
      </c>
      <c r="R156" s="195" t="str">
        <f t="shared" si="95"/>
        <v/>
      </c>
      <c r="S156" s="156" t="s">
        <v>90</v>
      </c>
      <c r="T156" s="156" t="s">
        <v>90</v>
      </c>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6"/>
      <c r="BJ156" s="6"/>
      <c r="BK156" s="6"/>
    </row>
    <row r="157" spans="1:63" x14ac:dyDescent="0.2">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6"/>
      <c r="BJ157" s="6"/>
      <c r="BK157" s="6"/>
    </row>
    <row r="158" spans="1:63" x14ac:dyDescent="0.2">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6"/>
      <c r="BJ158" s="6"/>
      <c r="BK158" s="6"/>
    </row>
    <row r="159" spans="1:63" x14ac:dyDescent="0.2">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6"/>
      <c r="BJ159" s="6"/>
      <c r="BK159" s="6"/>
    </row>
    <row r="160" spans="1:63" x14ac:dyDescent="0.2">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6"/>
      <c r="BJ160" s="6"/>
      <c r="BK160" s="6"/>
    </row>
    <row r="161" spans="33:63" x14ac:dyDescent="0.2">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6"/>
      <c r="BJ161" s="6"/>
      <c r="BK161" s="6"/>
    </row>
    <row r="162" spans="33:63" x14ac:dyDescent="0.2">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6"/>
      <c r="BJ162" s="6"/>
      <c r="BK162" s="6"/>
    </row>
    <row r="163" spans="33:63" x14ac:dyDescent="0.2">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6"/>
      <c r="BJ163" s="6"/>
      <c r="BK163" s="6"/>
    </row>
    <row r="164" spans="33:63" x14ac:dyDescent="0.2">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6"/>
      <c r="BJ164" s="6"/>
      <c r="BK164" s="6"/>
    </row>
    <row r="165" spans="33:63" x14ac:dyDescent="0.2">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6"/>
      <c r="BJ165" s="6"/>
      <c r="BK165" s="6"/>
    </row>
    <row r="166" spans="33:63" x14ac:dyDescent="0.2">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6"/>
      <c r="BJ166" s="6"/>
      <c r="BK166" s="6"/>
    </row>
    <row r="167" spans="33:63" x14ac:dyDescent="0.2">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6"/>
      <c r="BJ167" s="6"/>
      <c r="BK167" s="6"/>
    </row>
    <row r="168" spans="33:63" x14ac:dyDescent="0.2">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6"/>
      <c r="BJ168" s="6"/>
      <c r="BK168" s="6"/>
    </row>
    <row r="169" spans="33:63" x14ac:dyDescent="0.2">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6"/>
      <c r="BJ169" s="6"/>
      <c r="BK169" s="6"/>
    </row>
    <row r="170" spans="33:63" x14ac:dyDescent="0.2">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6"/>
      <c r="BJ170" s="6"/>
      <c r="BK170" s="6"/>
    </row>
    <row r="171" spans="33:63" x14ac:dyDescent="0.2">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6"/>
      <c r="BJ171" s="6"/>
      <c r="BK171" s="6"/>
    </row>
    <row r="172" spans="33:63" x14ac:dyDescent="0.2">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6"/>
      <c r="BJ172" s="6"/>
      <c r="BK172" s="6"/>
    </row>
    <row r="173" spans="33:63" x14ac:dyDescent="0.2">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6"/>
      <c r="BJ173" s="6"/>
      <c r="BK173" s="6"/>
    </row>
    <row r="174" spans="33:63" x14ac:dyDescent="0.2">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6"/>
      <c r="BJ174" s="6"/>
      <c r="BK174" s="6"/>
    </row>
    <row r="175" spans="33:63" x14ac:dyDescent="0.2">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6"/>
      <c r="BJ175" s="6"/>
      <c r="BK175" s="6"/>
    </row>
    <row r="176" spans="33:63" x14ac:dyDescent="0.2">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6"/>
      <c r="BJ176" s="6"/>
      <c r="BK176" s="6"/>
    </row>
    <row r="177" spans="33:63" x14ac:dyDescent="0.2">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6"/>
      <c r="BJ177" s="6"/>
      <c r="BK177" s="6"/>
    </row>
    <row r="178" spans="33:63" x14ac:dyDescent="0.2">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6"/>
      <c r="BJ178" s="6"/>
      <c r="BK178" s="6"/>
    </row>
    <row r="179" spans="33:63" x14ac:dyDescent="0.2">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6"/>
      <c r="BJ179" s="6"/>
      <c r="BK179" s="6"/>
    </row>
    <row r="180" spans="33:63" x14ac:dyDescent="0.2">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6"/>
      <c r="BJ180" s="6"/>
      <c r="BK180" s="6"/>
    </row>
    <row r="181" spans="33:63" x14ac:dyDescent="0.2">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6"/>
      <c r="BJ181" s="6"/>
      <c r="BK181" s="6"/>
    </row>
    <row r="182" spans="33:63" x14ac:dyDescent="0.2">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6"/>
      <c r="BJ182" s="6"/>
      <c r="BK182" s="6"/>
    </row>
    <row r="183" spans="33:63" x14ac:dyDescent="0.2">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6"/>
      <c r="BJ183" s="6"/>
      <c r="BK183" s="6"/>
    </row>
    <row r="184" spans="33:63" x14ac:dyDescent="0.2">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6"/>
      <c r="BJ184" s="6"/>
      <c r="BK184" s="6"/>
    </row>
    <row r="185" spans="33:63" x14ac:dyDescent="0.2">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6"/>
      <c r="BJ185" s="6"/>
      <c r="BK185" s="6"/>
    </row>
    <row r="186" spans="33:63" x14ac:dyDescent="0.2">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6"/>
      <c r="BJ186" s="6"/>
      <c r="BK186" s="6"/>
    </row>
    <row r="187" spans="33:63" x14ac:dyDescent="0.2">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6"/>
      <c r="BJ187" s="6"/>
      <c r="BK187" s="6"/>
    </row>
    <row r="188" spans="33:63" x14ac:dyDescent="0.2">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6"/>
      <c r="BJ188" s="6"/>
      <c r="BK188" s="6"/>
    </row>
    <row r="189" spans="33:63" x14ac:dyDescent="0.2">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6"/>
      <c r="BJ189" s="6"/>
      <c r="BK189" s="6"/>
    </row>
    <row r="190" spans="33:63" x14ac:dyDescent="0.2">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6"/>
      <c r="BJ190" s="6"/>
      <c r="BK190" s="6"/>
    </row>
    <row r="191" spans="33:63" x14ac:dyDescent="0.2">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6"/>
      <c r="BJ191" s="6"/>
      <c r="BK191" s="6"/>
    </row>
    <row r="192" spans="33:63" x14ac:dyDescent="0.2">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6"/>
      <c r="BJ192" s="6"/>
      <c r="BK192" s="6"/>
    </row>
    <row r="193" spans="33:63" x14ac:dyDescent="0.2">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6"/>
      <c r="BJ193" s="6"/>
      <c r="BK193" s="6"/>
    </row>
    <row r="194" spans="33:63" x14ac:dyDescent="0.2">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6"/>
      <c r="BJ194" s="6"/>
      <c r="BK194" s="6"/>
    </row>
    <row r="195" spans="33:63" x14ac:dyDescent="0.2">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6"/>
      <c r="BJ195" s="6"/>
      <c r="BK195" s="6"/>
    </row>
    <row r="196" spans="33:63" x14ac:dyDescent="0.2">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6"/>
      <c r="BJ196" s="6"/>
      <c r="BK196" s="6"/>
    </row>
    <row r="197" spans="33:63" x14ac:dyDescent="0.2">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6"/>
      <c r="BJ197" s="6"/>
      <c r="BK197" s="6"/>
    </row>
    <row r="198" spans="33:63" x14ac:dyDescent="0.2">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6"/>
      <c r="BJ198" s="6"/>
      <c r="BK198" s="6"/>
    </row>
    <row r="199" spans="33:63" x14ac:dyDescent="0.2">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6"/>
      <c r="BJ199" s="6"/>
      <c r="BK199" s="6"/>
    </row>
    <row r="200" spans="33:63" x14ac:dyDescent="0.2">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6"/>
      <c r="BJ200" s="6"/>
      <c r="BK200" s="6"/>
    </row>
    <row r="201" spans="33:63" x14ac:dyDescent="0.2">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6"/>
      <c r="BJ201" s="6"/>
      <c r="BK201" s="6"/>
    </row>
    <row r="202" spans="33:63" x14ac:dyDescent="0.2">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6"/>
      <c r="BJ202" s="6"/>
      <c r="BK202" s="6"/>
    </row>
    <row r="203" spans="33:63" x14ac:dyDescent="0.2">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6"/>
      <c r="BJ203" s="6"/>
      <c r="BK203" s="6"/>
    </row>
    <row r="204" spans="33:63" x14ac:dyDescent="0.2">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6"/>
      <c r="BJ204" s="6"/>
      <c r="BK204" s="6"/>
    </row>
    <row r="205" spans="33:63" x14ac:dyDescent="0.2">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6"/>
      <c r="BJ205" s="6"/>
      <c r="BK205" s="6"/>
    </row>
    <row r="206" spans="33:63" x14ac:dyDescent="0.2">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6"/>
      <c r="BJ206" s="6"/>
      <c r="BK206" s="6"/>
    </row>
    <row r="207" spans="33:63" x14ac:dyDescent="0.2">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6"/>
      <c r="BJ207" s="6"/>
      <c r="BK207" s="6"/>
    </row>
    <row r="208" spans="33:63" x14ac:dyDescent="0.2">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6"/>
      <c r="BJ208" s="6"/>
      <c r="BK208" s="6"/>
    </row>
    <row r="209" spans="33:63" x14ac:dyDescent="0.2">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6"/>
      <c r="BJ209" s="6"/>
      <c r="BK209" s="6"/>
    </row>
    <row r="210" spans="33:63" x14ac:dyDescent="0.2">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6"/>
      <c r="BJ210" s="6"/>
      <c r="BK210" s="6"/>
    </row>
    <row r="211" spans="33:63" x14ac:dyDescent="0.2">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6"/>
      <c r="BJ211" s="6"/>
      <c r="BK211" s="6"/>
    </row>
    <row r="212" spans="33:63" x14ac:dyDescent="0.2">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6"/>
      <c r="BJ212" s="6"/>
      <c r="BK212" s="6"/>
    </row>
    <row r="213" spans="33:63" x14ac:dyDescent="0.2">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6"/>
      <c r="BJ213" s="6"/>
      <c r="BK213" s="6"/>
    </row>
    <row r="214" spans="33:63" x14ac:dyDescent="0.2">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6"/>
      <c r="BJ214" s="6"/>
      <c r="BK214" s="6"/>
    </row>
    <row r="215" spans="33:63" x14ac:dyDescent="0.2">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6"/>
      <c r="BJ215" s="6"/>
      <c r="BK215" s="6"/>
    </row>
  </sheetData>
  <sheetProtection password="86A6" sheet="1" objects="1" scenarios="1" formatCells="0"/>
  <mergeCells count="11">
    <mergeCell ref="R123:R124"/>
    <mergeCell ref="Q3:S3"/>
    <mergeCell ref="Q4:S4"/>
    <mergeCell ref="Q5:S5"/>
    <mergeCell ref="I15:I16"/>
    <mergeCell ref="G85:J86"/>
    <mergeCell ref="H123:H124"/>
    <mergeCell ref="I123:I124"/>
    <mergeCell ref="M123:M124"/>
    <mergeCell ref="N123:N124"/>
    <mergeCell ref="Q123:Q124"/>
  </mergeCells>
  <printOptions horizontalCentered="1" verticalCentered="1"/>
  <pageMargins left="0.45" right="0.45" top="0.5" bottom="0.5" header="0.3" footer="0.3"/>
  <pageSetup scale="59" fitToHeight="2" orientation="landscape" r:id="rId1"/>
  <headerFooter>
    <oddFooter>&amp;LIowa Beef Center&amp;CAD 2021 &amp;R&amp;D</oddFooter>
  </headerFooter>
  <rowBreaks count="1" manualBreakCount="1">
    <brk id="122" max="19"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Silage to Beef</vt:lpstr>
      <vt:lpstr>'Silage to Beef'!Print_Area</vt:lpstr>
      <vt:lpstr>'Silage to Beef'!Print_Titles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Dahlke, Garland R [EXTAG]</dc:creator>
  <cp:lastModifiedBy>Microsoft Office User</cp:lastModifiedBy>
  <cp:lastPrinted>2021-03-19T18:51:44Z</cp:lastPrinted>
  <dcterms:created xsi:type="dcterms:W3CDTF">2021-03-19T18:28:07Z</dcterms:created>
  <dcterms:modified xsi:type="dcterms:W3CDTF">2021-03-19T19:45:34Z</dcterms:modified>
</cp:coreProperties>
</file>